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πάμπης\Desktop\ΝΟΣΟΚΟΜΕΙΟ 1\ΠΡΟΣΩΡΙΝΟΙ ΠΙΝΑΚΕΣ ΔΙΑΓΩΝΙΣΜΟΥ ΙΔΑΧ\"/>
    </mc:Choice>
  </mc:AlternateContent>
  <xr:revisionPtr revIDLastSave="0" documentId="8_{7F12670D-88A2-431E-AF44-717B73DF345D}" xr6:coauthVersionLast="38" xr6:coauthVersionMax="38" xr10:uidLastSave="{00000000-0000-0000-0000-000000000000}"/>
  <bookViews>
    <workbookView xWindow="0" yWindow="0" windowWidth="23040" windowHeight="9000" activeTab="1" xr2:uid="{00000000-000D-0000-FFFF-FFFF00000000}"/>
  </bookViews>
  <sheets>
    <sheet name="ΓΕΝ. ΚΑΤΑΤΑΞΗ ΜΕ ΕΜΠΕΙΡΙΑ" sheetId="4" r:id="rId1"/>
    <sheet name="ΓΕΝ. ΚΑΤΑΤΑΞΗ ΧΩΡΙΣ ΕΜΠΕΙΡΙΑ" sheetId="5" r:id="rId2"/>
    <sheet name="ΠΡΟΣΛΗΠΤΕΟΙ" sheetId="9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9" l="1"/>
  <c r="P8" i="9"/>
  <c r="R8" i="9"/>
  <c r="T8" i="9"/>
  <c r="V8" i="9"/>
  <c r="Z8" i="9"/>
  <c r="AB8" i="9"/>
  <c r="AF8" i="9"/>
  <c r="AH8" i="9"/>
  <c r="X8" i="9"/>
  <c r="AD8" i="9"/>
  <c r="AI8" i="9"/>
  <c r="M8" i="9"/>
  <c r="A8" i="9"/>
  <c r="H5" i="9"/>
  <c r="P5" i="9"/>
  <c r="R5" i="9"/>
  <c r="T5" i="9"/>
  <c r="V5" i="9"/>
  <c r="Z5" i="9"/>
  <c r="AB5" i="9"/>
  <c r="AF5" i="9"/>
  <c r="AH5" i="9"/>
  <c r="X5" i="9"/>
  <c r="AD5" i="9"/>
  <c r="AI5" i="9"/>
  <c r="M5" i="9"/>
  <c r="A6" i="4"/>
  <c r="A7" i="4"/>
  <c r="A8" i="4"/>
  <c r="A9" i="4"/>
  <c r="A10" i="4"/>
  <c r="A11" i="4"/>
  <c r="A5" i="4"/>
  <c r="A6" i="5"/>
  <c r="A7" i="5"/>
  <c r="A8" i="5"/>
  <c r="A9" i="5"/>
  <c r="A10" i="5"/>
  <c r="A11" i="5"/>
  <c r="A5" i="5"/>
  <c r="H5" i="5"/>
  <c r="P5" i="5"/>
  <c r="R5" i="5"/>
  <c r="T5" i="5"/>
  <c r="V5" i="5"/>
  <c r="Z5" i="5"/>
  <c r="AB5" i="5"/>
  <c r="AF5" i="5"/>
  <c r="AH5" i="5"/>
  <c r="X5" i="5"/>
  <c r="AD5" i="5"/>
  <c r="AI5" i="5"/>
  <c r="M5" i="5"/>
  <c r="H4" i="5"/>
  <c r="P4" i="5"/>
  <c r="R4" i="5"/>
  <c r="T4" i="5"/>
  <c r="V4" i="5"/>
  <c r="Z4" i="5"/>
  <c r="AB4" i="5"/>
  <c r="AF4" i="5"/>
  <c r="AH4" i="5"/>
  <c r="X4" i="5"/>
  <c r="AD4" i="5"/>
  <c r="AI4" i="5"/>
  <c r="M4" i="5"/>
  <c r="H5" i="4"/>
  <c r="P5" i="4"/>
  <c r="R5" i="4"/>
  <c r="T5" i="4"/>
  <c r="V5" i="4"/>
  <c r="Z5" i="4"/>
  <c r="AB5" i="4"/>
  <c r="AF5" i="4"/>
  <c r="AH5" i="4"/>
  <c r="X5" i="4"/>
  <c r="AD5" i="4"/>
  <c r="AI5" i="4"/>
  <c r="M5" i="4"/>
  <c r="H4" i="4"/>
  <c r="P4" i="4"/>
  <c r="R4" i="4"/>
  <c r="T4" i="4"/>
  <c r="V4" i="4"/>
  <c r="Z4" i="4"/>
  <c r="AB4" i="4"/>
  <c r="AF4" i="4"/>
  <c r="AH4" i="4"/>
  <c r="X4" i="4"/>
  <c r="AD4" i="4"/>
  <c r="AI4" i="4"/>
  <c r="M4" i="4"/>
  <c r="H6" i="9"/>
  <c r="P6" i="9"/>
  <c r="R6" i="9"/>
  <c r="T6" i="9"/>
  <c r="V6" i="9"/>
  <c r="Z6" i="9"/>
  <c r="AB6" i="9"/>
  <c r="AF6" i="9"/>
  <c r="AH6" i="9"/>
  <c r="X6" i="9"/>
  <c r="AD6" i="9"/>
  <c r="AI6" i="9"/>
  <c r="M6" i="9"/>
  <c r="H11" i="5"/>
  <c r="P11" i="5"/>
  <c r="R11" i="5"/>
  <c r="T11" i="5"/>
  <c r="V11" i="5"/>
  <c r="Z11" i="5"/>
  <c r="AB11" i="5"/>
  <c r="AF11" i="5"/>
  <c r="AH11" i="5"/>
  <c r="X11" i="5"/>
  <c r="AD11" i="5"/>
  <c r="AI11" i="5"/>
  <c r="M11" i="5"/>
  <c r="H9" i="5"/>
  <c r="P9" i="5"/>
  <c r="R9" i="5"/>
  <c r="T9" i="5"/>
  <c r="V9" i="5"/>
  <c r="Z9" i="5"/>
  <c r="AB9" i="5"/>
  <c r="AF9" i="5"/>
  <c r="AH9" i="5"/>
  <c r="X9" i="5"/>
  <c r="AD9" i="5"/>
  <c r="AI9" i="5"/>
  <c r="M9" i="5"/>
  <c r="H6" i="5"/>
  <c r="P6" i="5"/>
  <c r="R6" i="5"/>
  <c r="T6" i="5"/>
  <c r="V6" i="5"/>
  <c r="Z6" i="5"/>
  <c r="AB6" i="5"/>
  <c r="AF6" i="5"/>
  <c r="AH6" i="5"/>
  <c r="X6" i="5"/>
  <c r="AD6" i="5"/>
  <c r="AI6" i="5"/>
  <c r="M6" i="5"/>
  <c r="H7" i="5"/>
  <c r="P7" i="5"/>
  <c r="R7" i="5"/>
  <c r="T7" i="5"/>
  <c r="V7" i="5"/>
  <c r="Z7" i="5"/>
  <c r="AB7" i="5"/>
  <c r="AF7" i="5"/>
  <c r="AH7" i="5"/>
  <c r="X7" i="5"/>
  <c r="AD7" i="5"/>
  <c r="AI7" i="5"/>
  <c r="M7" i="5"/>
  <c r="H10" i="5"/>
  <c r="P10" i="5"/>
  <c r="R10" i="5"/>
  <c r="T10" i="5"/>
  <c r="V10" i="5"/>
  <c r="Z10" i="5"/>
  <c r="AB10" i="5"/>
  <c r="AF10" i="5"/>
  <c r="AH10" i="5"/>
  <c r="X10" i="5"/>
  <c r="AD10" i="5"/>
  <c r="AI10" i="5"/>
  <c r="M10" i="5"/>
  <c r="H8" i="5"/>
  <c r="P8" i="5"/>
  <c r="R8" i="5"/>
  <c r="T8" i="5"/>
  <c r="V8" i="5"/>
  <c r="Z8" i="5"/>
  <c r="AB8" i="5"/>
  <c r="AF8" i="5"/>
  <c r="AH8" i="5"/>
  <c r="X8" i="5"/>
  <c r="AD8" i="5"/>
  <c r="AI8" i="5"/>
  <c r="M8" i="5"/>
  <c r="AD9" i="4"/>
  <c r="AH10" i="4"/>
  <c r="AH6" i="4"/>
  <c r="AH7" i="4"/>
  <c r="AH8" i="4"/>
  <c r="AH11" i="4"/>
  <c r="AH9" i="4"/>
  <c r="AF10" i="4"/>
  <c r="AF6" i="4"/>
  <c r="AF7" i="4"/>
  <c r="AF8" i="4"/>
  <c r="AF11" i="4"/>
  <c r="AF9" i="4"/>
  <c r="AD10" i="4"/>
  <c r="AD6" i="4"/>
  <c r="AD7" i="4"/>
  <c r="AD8" i="4"/>
  <c r="AD11" i="4"/>
  <c r="X10" i="4"/>
  <c r="X6" i="4"/>
  <c r="X7" i="4"/>
  <c r="X8" i="4"/>
  <c r="X11" i="4"/>
  <c r="X9" i="4"/>
  <c r="Z9" i="4"/>
  <c r="M10" i="4"/>
  <c r="M6" i="4"/>
  <c r="M7" i="4"/>
  <c r="M8" i="4"/>
  <c r="M11" i="4"/>
  <c r="M9" i="4"/>
  <c r="Z11" i="4"/>
  <c r="AB10" i="4"/>
  <c r="AB6" i="4"/>
  <c r="AB7" i="4"/>
  <c r="AB8" i="4"/>
  <c r="AB11" i="4"/>
  <c r="AB9" i="4"/>
  <c r="Z10" i="4"/>
  <c r="Z6" i="4"/>
  <c r="Z7" i="4"/>
  <c r="Z8" i="4"/>
  <c r="R10" i="4"/>
  <c r="R6" i="4"/>
  <c r="R7" i="4"/>
  <c r="R8" i="4"/>
  <c r="R11" i="4"/>
  <c r="R9" i="4"/>
  <c r="T10" i="4"/>
  <c r="T6" i="4"/>
  <c r="T7" i="4"/>
  <c r="T8" i="4"/>
  <c r="T11" i="4"/>
  <c r="T9" i="4"/>
  <c r="V10" i="4"/>
  <c r="V6" i="4"/>
  <c r="V7" i="4"/>
  <c r="V8" i="4"/>
  <c r="V11" i="4"/>
  <c r="V9" i="4"/>
  <c r="P10" i="4"/>
  <c r="P6" i="4"/>
  <c r="P7" i="4"/>
  <c r="P8" i="4"/>
  <c r="P11" i="4"/>
  <c r="P9" i="4"/>
  <c r="H10" i="4"/>
  <c r="AI10" i="4"/>
  <c r="H6" i="4"/>
  <c r="AI6" i="4"/>
  <c r="H7" i="4"/>
  <c r="AI7" i="4"/>
  <c r="H8" i="4"/>
  <c r="AI8" i="4"/>
  <c r="H11" i="4"/>
  <c r="AI11" i="4"/>
  <c r="H9" i="4"/>
  <c r="AI9" i="4"/>
</calcChain>
</file>

<file path=xl/sharedStrings.xml><?xml version="1.0" encoding="utf-8"?>
<sst xmlns="http://schemas.openxmlformats.org/spreadsheetml/2006/main" count="416" uniqueCount="62">
  <si>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</si>
  <si>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</si>
  <si>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</si>
  <si>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</si>
  <si>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</si>
  <si>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</si>
  <si>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</si>
  <si>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</si>
  <si>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</si>
  <si>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</si>
  <si>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</si>
  <si>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</si>
  <si>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</si>
  <si>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</si>
  <si>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 (κωδ. 001)</t>
  </si>
  <si>
    <t>ΑΔΕΙΑ ΑΣΚΗΣΗΣ ΙΑΤΡΙΚΟΥ ΕΠΑΓΓΕΛΜΑΤΟΣ (κωδ. 101)</t>
  </si>
  <si>
    <t>ΑΔΕΙΑ ΕΙΔΙΚΟΤΗΤΑΣ (κωδ. 111)</t>
  </si>
  <si>
    <t>ΥΠΗΡΕΣΙΑ ΥΠΑΙΘΡΟΥ (κωδ. 122)</t>
  </si>
  <si>
    <t>ΒΕΒΑΙΩΣΗ ΙΑΤΡΙΚΟΥ ΣΥΛΛΟΓΟΥ (κωδ. 123)</t>
  </si>
  <si>
    <t>ΔΕΥΤΕΡΟΣ ΤΙΤΛΟΣ ΣΠΟΥΔΩΝ ΣΤΟ ΓΝΩΣΤΙΚΟ ΑΝΤΙΚΕΙΜΕΝΟ (κωδ. 208)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</si>
  <si>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</si>
  <si>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</si>
  <si>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</si>
  <si>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</si>
  <si>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</si>
  <si>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</si>
  <si>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</si>
  <si>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</si>
  <si>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</si>
  <si>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</si>
  <si>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</si>
  <si>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1087/28-09-2018</t>
  </si>
  <si>
    <t>ΑΓΓΕΛΗΣ</t>
  </si>
  <si>
    <t>ΒΑΣΙΛΕΙΟΣ</t>
  </si>
  <si>
    <t>2177/01-10-2018</t>
  </si>
  <si>
    <t>ΑΛ ΑΟΥΑΝΤ ΑΛΖΑΛΚΙ</t>
  </si>
  <si>
    <t>ΙΜΠΡΑΧΗΜ</t>
  </si>
  <si>
    <t>347/24-09-2018</t>
  </si>
  <si>
    <t>ΔΑΥΡΗΣ</t>
  </si>
  <si>
    <t>ΑΝΔΡΕΑΣ</t>
  </si>
  <si>
    <t>1467/01-10-2018</t>
  </si>
  <si>
    <t>ΚΑΠΟΤΣΗΣ</t>
  </si>
  <si>
    <t>ΘΕΟΔΩΡΟΣ</t>
  </si>
  <si>
    <t>174/20-09-2018</t>
  </si>
  <si>
    <t>ΜΙΧΑΗΛ</t>
  </si>
  <si>
    <t>ΚΩΝΣΤΑΝΤΙΝΟΣ</t>
  </si>
  <si>
    <t>1050/27-09-2018</t>
  </si>
  <si>
    <t>ΠΑΖΗΣ</t>
  </si>
  <si>
    <t>ΙΩΑΝΝΗΣ</t>
  </si>
  <si>
    <t>843/27-09-2018</t>
  </si>
  <si>
    <t>ΠΟΛΥΤΑΡΙΔΗΣ</t>
  </si>
  <si>
    <t>ΑΝΔΡΟΝΙΚΟΣ</t>
  </si>
  <si>
    <t>562/25-09-2018</t>
  </si>
  <si>
    <t>ΧΡΙΣΤΟΦΟΡΙΔΗΣ</t>
  </si>
  <si>
    <t>ΧΡΗΣΤΟΣ</t>
  </si>
  <si>
    <t>ΠΑΡΑΤΗΡΗΣΕΙΣ</t>
  </si>
  <si>
    <t>4 ΤΕΛΕΥΤΑΙΑ ΨΗΦΙΑ ΤΑΥΤΟΤΗΤΑΣ</t>
  </si>
  <si>
    <t>ΠΕ11 - ΟΡΘΟΠΕΔΙΚΟΙ
ΠΡΟΣΩΡΙΝΟΣ ΠΙΝΑΚΑΣ ΠΡΟΣΛΗΠΤΕΩΝ (2 ΘΕΣΕΙΣ ΜΕ ΓΕΝΙΚΗ ΕΜΠΕΙΡΙΑ ΚΑΙ 1 ΘΕΣΗ ΧΩΡΙΣ ΓΕΝΙΚΗ ΕΜΠΕΙΡΙΑ)</t>
  </si>
  <si>
    <t>1 ΘΕΣΗ ΧΩΡΙΣ ΓΕΝΙΚΗ ΕΜΠΕΙΡΙΑ</t>
  </si>
  <si>
    <t>2 ΘΕΣΕΙΣ ΜΕ ΓΕΝΙΚΗ ΕΜΠΕΙΡΙΑ</t>
  </si>
  <si>
    <t xml:space="preserve">ΠΕ11 - ΟΡΘΟΠΕΔΙΚΟΙ
ΠΡΟΣΩΡΙΝΟΣ ΠΙΝΑΚΑΣ ΓΕΝΙΚΗΣ ΚΑΤΑΤΑΞΗΣ ΜΕ ΓΕΝΙΚΗ ΕΜΠΕΙΡΙΑ </t>
  </si>
  <si>
    <t>ΠΕ11 - ΟΡΘΟΠΕΔΙΚΟΙ
ΠΡΟΣΩΡΙΝΟΣ ΠΙΝΑΚΑΣ ΓΕΝΙΚΗΣ ΚΑΤΑΤΑΞΗΣ ΧΩΡΙΣ ΓΕΝΙΚΗ ΕΜΠΕΙΡΙΑ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</si>
</sst>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"/>
  <sheetViews>
    <sheetView workbookViewId="0">
      <pane xSplit="5" topLeftCell="F1" activePane="topRight" state="frozen"/>
      <selection pane="topRight" sqref="A1:E1"/>
    </sheetView>
  </sheetViews>
  <sheetFormatPr defaultColWidth="9.109375" defaultRowHeight="14.4" x14ac:dyDescent="0.3"/>
  <cols>
    <col min="1" max="1" width="4.44140625" style="4" customWidth="1"/>
    <col min="2" max="3" width="16.554687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.5546875" style="4" customWidth="1"/>
    <col min="30" max="30" width="7.33203125" style="4" customWidth="1"/>
    <col min="31" max="31" width="17.5546875" style="4" customWidth="1"/>
    <col min="32" max="32" width="7.109375" style="4" customWidth="1"/>
    <col min="33" max="33" width="14.109375" style="4" customWidth="1"/>
    <col min="34" max="34" width="7.88671875" style="4" customWidth="1"/>
    <col min="35" max="35" width="9.5546875" style="4" customWidth="1"/>
    <col min="36" max="36" width="34.109375" style="4" customWidth="1"/>
    <col min="37" max="44" width="9.109375" style="8"/>
    <col min="45" max="46" width="9.109375" style="8" hidden="1" customWidth="1"/>
    <col min="47" max="74" width="9.109375" style="8"/>
    <col min="75" max="16384" width="9.109375" style="4"/>
  </cols>
  <sheetData>
    <row r="1" spans="1:74" ht="66" customHeight="1" x14ac:dyDescent="0.3">
      <c r="A1" s="29" t="s">
        <v>60</v>
      </c>
      <c r="B1" s="30"/>
      <c r="C1" s="30"/>
      <c r="D1" s="30"/>
      <c r="E1" s="3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74" s="12" customFormat="1" ht="15.6" x14ac:dyDescent="0.3">
      <c r="A2" s="24" t="s">
        <v>7</v>
      </c>
      <c r="B2" s="25"/>
      <c r="C2" s="25"/>
      <c r="D2" s="25"/>
      <c r="E2" s="25"/>
      <c r="F2" s="22" t="s">
        <v>0</v>
      </c>
      <c r="G2" s="22"/>
      <c r="H2" s="22"/>
      <c r="I2" s="22"/>
      <c r="J2" s="22"/>
      <c r="K2" s="23"/>
      <c r="L2" s="23"/>
      <c r="M2" s="9"/>
      <c r="N2" s="9"/>
      <c r="O2" s="25" t="s">
        <v>29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8"/>
      <c r="AI2" s="26" t="s">
        <v>10</v>
      </c>
      <c r="AJ2" s="10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</row>
    <row r="3" spans="1:74" ht="94.5" customHeight="1" x14ac:dyDescent="0.3">
      <c r="A3" s="1" t="s">
        <v>1</v>
      </c>
      <c r="B3" s="1" t="s">
        <v>30</v>
      </c>
      <c r="C3" s="5" t="s">
        <v>56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16</v>
      </c>
      <c r="K3" s="1" t="s">
        <v>17</v>
      </c>
      <c r="L3" s="1" t="s">
        <v>18</v>
      </c>
      <c r="M3" s="6"/>
      <c r="N3" s="7" t="s">
        <v>12</v>
      </c>
      <c r="O3" s="3" t="s">
        <v>20</v>
      </c>
      <c r="P3" s="1" t="s">
        <v>4</v>
      </c>
      <c r="Q3" s="3" t="s">
        <v>21</v>
      </c>
      <c r="R3" s="3" t="s">
        <v>4</v>
      </c>
      <c r="S3" s="1" t="s">
        <v>22</v>
      </c>
      <c r="T3" s="1" t="s">
        <v>4</v>
      </c>
      <c r="U3" s="1" t="s">
        <v>23</v>
      </c>
      <c r="V3" s="1" t="s">
        <v>4</v>
      </c>
      <c r="W3" s="1" t="s">
        <v>24</v>
      </c>
      <c r="X3" s="1" t="s">
        <v>4</v>
      </c>
      <c r="Y3" s="1" t="s">
        <v>25</v>
      </c>
      <c r="Z3" s="1" t="s">
        <v>4</v>
      </c>
      <c r="AA3" s="1" t="s">
        <v>26</v>
      </c>
      <c r="AB3" s="5" t="s">
        <v>4</v>
      </c>
      <c r="AC3" s="1" t="s">
        <v>19</v>
      </c>
      <c r="AD3" s="1" t="s">
        <v>4</v>
      </c>
      <c r="AE3" s="1" t="s">
        <v>27</v>
      </c>
      <c r="AF3" s="1" t="s">
        <v>4</v>
      </c>
      <c r="AG3" s="1" t="s">
        <v>28</v>
      </c>
      <c r="AH3" s="2" t="s">
        <v>4</v>
      </c>
      <c r="AI3" s="27"/>
      <c r="AJ3" s="13" t="s">
        <v>55</v>
      </c>
    </row>
    <row r="4" spans="1:74" s="20" customFormat="1" x14ac:dyDescent="0.3">
      <c r="A4" s="15">
        <v>1</v>
      </c>
      <c r="B4" s="15" t="s">
        <v>49</v>
      </c>
      <c r="C4" s="15">
        <v>7749</v>
      </c>
      <c r="D4" s="15" t="s">
        <v>50</v>
      </c>
      <c r="E4" s="15" t="s">
        <v>51</v>
      </c>
      <c r="F4" s="16" t="s">
        <v>5</v>
      </c>
      <c r="G4" s="16">
        <v>6.29</v>
      </c>
      <c r="H4" s="16">
        <f t="shared" ref="H4:H5" si="0">G4*110</f>
        <v>691.9</v>
      </c>
      <c r="I4" s="16" t="s">
        <v>5</v>
      </c>
      <c r="J4" s="16" t="s">
        <v>5</v>
      </c>
      <c r="K4" s="15" t="s">
        <v>5</v>
      </c>
      <c r="L4" s="15" t="s">
        <v>5</v>
      </c>
      <c r="M4" s="17" t="str">
        <f t="shared" ref="M4:M5" si="1">IF(AND(F4="ΝΑΙ",IF(I4="ΝΑΙ",J4="ΝΑΙ",)*AND(K4="ΝΑΙ",L4="ΝΑΙ")),"ΟΚ","ΑΠΟΡΡΙΠΤΕΤΑΙ")</f>
        <v>ΟΚ</v>
      </c>
      <c r="N4" s="17" t="s">
        <v>5</v>
      </c>
      <c r="O4" s="16" t="s">
        <v>13</v>
      </c>
      <c r="P4" s="15">
        <f t="shared" ref="P4:P5" si="2">IF(O4="ΝΑΙ",120,0)</f>
        <v>0</v>
      </c>
      <c r="Q4" s="16" t="s">
        <v>13</v>
      </c>
      <c r="R4" s="16">
        <f t="shared" ref="R4:R5" si="3">IF(Q4="ΝΑΙ",60,0)</f>
        <v>0</v>
      </c>
      <c r="S4" s="15" t="s">
        <v>13</v>
      </c>
      <c r="T4" s="15">
        <f t="shared" ref="T4:T5" si="4">IF(S4="ΝΑΙ",250,0)</f>
        <v>0</v>
      </c>
      <c r="U4" s="15" t="s">
        <v>13</v>
      </c>
      <c r="V4" s="15">
        <f t="shared" ref="V4:V5" si="5">IF(U4="ΝΑΙ",120,0)</f>
        <v>0</v>
      </c>
      <c r="W4" s="15"/>
      <c r="X4" s="15">
        <f t="shared" ref="X4:X5" si="6">IF(W4="ΑΡΙΣΤΗ",70,IF(W4="ΠΟΛΥ ΚΑΛΗ",50,IF(W4="ΚΑΛΗ",30,)))</f>
        <v>0</v>
      </c>
      <c r="Y4" s="15"/>
      <c r="Z4" s="15">
        <f t="shared" ref="Z4:Z5" si="7">IF(Y4="ΑΡΙΣΤΗ",70,IF(Y4="ΠΟΛΥ ΚΑΛΗ",50,IF(Y4="ΚΑΛΗ",30,)))</f>
        <v>0</v>
      </c>
      <c r="AA4" s="15" t="s">
        <v>3</v>
      </c>
      <c r="AB4" s="15">
        <f t="shared" ref="AB4:AB5" si="8">IF(AA4="ΑΡΙΣΤΗ",70,IF(AA4="ΠΟΛΥ ΚΑΛΗ",50,IF(AA4="ΚΑΛΗ",30,)))</f>
        <v>30</v>
      </c>
      <c r="AC4" s="15" t="s">
        <v>13</v>
      </c>
      <c r="AD4" s="15">
        <f t="shared" ref="AD4:AD5" si="9">IF(AC4="ΝΑΙ",150,0)</f>
        <v>0</v>
      </c>
      <c r="AE4" s="15">
        <v>24</v>
      </c>
      <c r="AF4" s="15">
        <f t="shared" ref="AF4:AF5" si="10">AE4*17</f>
        <v>408</v>
      </c>
      <c r="AG4" s="15">
        <v>84</v>
      </c>
      <c r="AH4" s="18">
        <f t="shared" ref="AH4:AH5" si="11">AG4*7</f>
        <v>588</v>
      </c>
      <c r="AI4" s="19">
        <f t="shared" ref="AI4:AI5" si="12">H4+P4+R4+T4+V4+Z4+AB4+AF4+AH4+X4+AD4</f>
        <v>1717.9</v>
      </c>
      <c r="AJ4" s="15" t="s">
        <v>12</v>
      </c>
    </row>
    <row r="5" spans="1:74" s="20" customFormat="1" ht="28.8" x14ac:dyDescent="0.3">
      <c r="A5" s="15">
        <f>A4+1</f>
        <v>2</v>
      </c>
      <c r="B5" s="15" t="s">
        <v>34</v>
      </c>
      <c r="C5" s="15">
        <v>4201</v>
      </c>
      <c r="D5" s="15" t="s">
        <v>35</v>
      </c>
      <c r="E5" s="15" t="s">
        <v>36</v>
      </c>
      <c r="F5" s="16" t="s">
        <v>5</v>
      </c>
      <c r="G5" s="16">
        <v>5</v>
      </c>
      <c r="H5" s="16">
        <f t="shared" si="0"/>
        <v>550</v>
      </c>
      <c r="I5" s="16" t="s">
        <v>5</v>
      </c>
      <c r="J5" s="16" t="s">
        <v>5</v>
      </c>
      <c r="K5" s="15" t="s">
        <v>5</v>
      </c>
      <c r="L5" s="15" t="s">
        <v>5</v>
      </c>
      <c r="M5" s="17" t="str">
        <f t="shared" si="1"/>
        <v>ΟΚ</v>
      </c>
      <c r="N5" s="17" t="s">
        <v>5</v>
      </c>
      <c r="O5" s="16" t="s">
        <v>13</v>
      </c>
      <c r="P5" s="15">
        <f t="shared" si="2"/>
        <v>0</v>
      </c>
      <c r="Q5" s="16" t="s">
        <v>13</v>
      </c>
      <c r="R5" s="16">
        <f t="shared" si="3"/>
        <v>0</v>
      </c>
      <c r="S5" s="15" t="s">
        <v>13</v>
      </c>
      <c r="T5" s="15">
        <f t="shared" si="4"/>
        <v>0</v>
      </c>
      <c r="U5" s="15" t="s">
        <v>13</v>
      </c>
      <c r="V5" s="15">
        <f t="shared" si="5"/>
        <v>0</v>
      </c>
      <c r="W5" s="15"/>
      <c r="X5" s="15">
        <f t="shared" si="6"/>
        <v>0</v>
      </c>
      <c r="Y5" s="15"/>
      <c r="Z5" s="15">
        <f t="shared" si="7"/>
        <v>0</v>
      </c>
      <c r="AA5" s="15"/>
      <c r="AB5" s="15">
        <f t="shared" si="8"/>
        <v>0</v>
      </c>
      <c r="AC5" s="15" t="s">
        <v>13</v>
      </c>
      <c r="AD5" s="15">
        <f t="shared" si="9"/>
        <v>0</v>
      </c>
      <c r="AE5" s="15">
        <v>18</v>
      </c>
      <c r="AF5" s="15">
        <f t="shared" si="10"/>
        <v>306</v>
      </c>
      <c r="AG5" s="15">
        <v>84</v>
      </c>
      <c r="AH5" s="18">
        <f t="shared" si="11"/>
        <v>588</v>
      </c>
      <c r="AI5" s="19">
        <f t="shared" si="12"/>
        <v>1444</v>
      </c>
      <c r="AJ5" s="15" t="s">
        <v>12</v>
      </c>
      <c r="AS5" s="20" t="s">
        <v>13</v>
      </c>
      <c r="AT5" s="20" t="s">
        <v>6</v>
      </c>
    </row>
    <row r="6" spans="1:74" x14ac:dyDescent="0.3">
      <c r="A6" s="15">
        <f t="shared" ref="A6:A11" si="13">A5+1</f>
        <v>3</v>
      </c>
      <c r="B6" s="1" t="s">
        <v>40</v>
      </c>
      <c r="C6" s="1">
        <v>4954</v>
      </c>
      <c r="D6" s="1" t="s">
        <v>41</v>
      </c>
      <c r="E6" s="1" t="s">
        <v>42</v>
      </c>
      <c r="F6" s="3" t="s">
        <v>5</v>
      </c>
      <c r="G6" s="3">
        <v>7.64</v>
      </c>
      <c r="H6" s="3">
        <f t="shared" ref="H6:H11" si="14">G6*110</f>
        <v>840.4</v>
      </c>
      <c r="I6" s="3" t="s">
        <v>5</v>
      </c>
      <c r="J6" s="3" t="s">
        <v>5</v>
      </c>
      <c r="K6" s="1" t="s">
        <v>5</v>
      </c>
      <c r="L6" s="1" t="s">
        <v>5</v>
      </c>
      <c r="M6" s="6" t="str">
        <f t="shared" ref="M6:M11" si="15">IF(AND(F6="ΝΑΙ",IF(I6="ΝΑΙ",J6="ΝΑΙ",)*AND(K6="ΝΑΙ",L6="ΝΑΙ")),"ΟΚ","ΑΠΟΡΡΙΠΤΕΤΑΙ")</f>
        <v>ΟΚ</v>
      </c>
      <c r="N6" s="6" t="s">
        <v>13</v>
      </c>
      <c r="O6" s="3" t="s">
        <v>13</v>
      </c>
      <c r="P6" s="1">
        <f t="shared" ref="P6:P11" si="16">IF(O6="ΝΑΙ",120,0)</f>
        <v>0</v>
      </c>
      <c r="Q6" s="3" t="s">
        <v>13</v>
      </c>
      <c r="R6" s="3">
        <f t="shared" ref="R6:R11" si="17">IF(Q6="ΝΑΙ",60,0)</f>
        <v>0</v>
      </c>
      <c r="S6" s="1" t="s">
        <v>13</v>
      </c>
      <c r="T6" s="1">
        <f t="shared" ref="T6:T11" si="18">IF(S6="ΝΑΙ",250,0)</f>
        <v>0</v>
      </c>
      <c r="U6" s="1" t="s">
        <v>13</v>
      </c>
      <c r="V6" s="1">
        <f t="shared" ref="V6:V11" si="19">IF(U6="ΝΑΙ",120,0)</f>
        <v>0</v>
      </c>
      <c r="W6" s="1" t="s">
        <v>2</v>
      </c>
      <c r="X6" s="1">
        <f t="shared" ref="X6:X11" si="20">IF(W6="ΑΡΙΣΤΗ",70,IF(W6="ΠΟΛΥ ΚΑΛΗ",50,IF(W6="ΚΑΛΗ",30,)))</f>
        <v>70</v>
      </c>
      <c r="Y6" s="1"/>
      <c r="Z6" s="1">
        <f t="shared" ref="Z6:Z11" si="21">IF(Y6="ΑΡΙΣΤΗ",70,IF(Y6="ΠΟΛΥ ΚΑΛΗ",50,IF(Y6="ΚΑΛΗ",30,)))</f>
        <v>0</v>
      </c>
      <c r="AA6" s="1"/>
      <c r="AB6" s="1">
        <f t="shared" ref="AB6:AB11" si="22">IF(AA6="ΑΡΙΣΤΗ",70,IF(AA6="ΠΟΛΥ ΚΑΛΗ",50,IF(AA6="ΚΑΛΗ",30,)))</f>
        <v>0</v>
      </c>
      <c r="AC6" s="1" t="s">
        <v>13</v>
      </c>
      <c r="AD6" s="1">
        <f t="shared" ref="AD6:AD11" si="23">IF(AC6="ΝΑΙ",150,0)</f>
        <v>0</v>
      </c>
      <c r="AE6" s="1">
        <v>24</v>
      </c>
      <c r="AF6" s="1">
        <f t="shared" ref="AF6:AF11" si="24">AE6*17</f>
        <v>408</v>
      </c>
      <c r="AG6" s="1">
        <v>84</v>
      </c>
      <c r="AH6" s="2">
        <f t="shared" ref="AH6:AH11" si="25">AG6*7</f>
        <v>588</v>
      </c>
      <c r="AI6" s="14">
        <f t="shared" ref="AI6:AI11" si="26">H6+P6+R6+T6+V6+Z6+AB6+AF6+AH6+X6+AD6</f>
        <v>1906.4</v>
      </c>
      <c r="AJ6" s="1"/>
    </row>
    <row r="7" spans="1:74" x14ac:dyDescent="0.3">
      <c r="A7" s="15">
        <f t="shared" si="13"/>
        <v>4</v>
      </c>
      <c r="B7" s="1" t="s">
        <v>43</v>
      </c>
      <c r="C7" s="1">
        <v>7643</v>
      </c>
      <c r="D7" s="1" t="s">
        <v>44</v>
      </c>
      <c r="E7" s="1" t="s">
        <v>45</v>
      </c>
      <c r="F7" s="3" t="s">
        <v>5</v>
      </c>
      <c r="G7" s="3">
        <v>6.64</v>
      </c>
      <c r="H7" s="3">
        <f t="shared" si="14"/>
        <v>730.4</v>
      </c>
      <c r="I7" s="3" t="s">
        <v>5</v>
      </c>
      <c r="J7" s="3" t="s">
        <v>5</v>
      </c>
      <c r="K7" s="1" t="s">
        <v>5</v>
      </c>
      <c r="L7" s="1" t="s">
        <v>5</v>
      </c>
      <c r="M7" s="6" t="str">
        <f t="shared" si="15"/>
        <v>ΟΚ</v>
      </c>
      <c r="N7" s="6" t="s">
        <v>13</v>
      </c>
      <c r="O7" s="3" t="s">
        <v>5</v>
      </c>
      <c r="P7" s="1">
        <f t="shared" si="16"/>
        <v>120</v>
      </c>
      <c r="Q7" s="3" t="s">
        <v>13</v>
      </c>
      <c r="R7" s="3">
        <f t="shared" si="17"/>
        <v>0</v>
      </c>
      <c r="S7" s="1" t="s">
        <v>13</v>
      </c>
      <c r="T7" s="1">
        <f t="shared" si="18"/>
        <v>0</v>
      </c>
      <c r="U7" s="1" t="s">
        <v>13</v>
      </c>
      <c r="V7" s="1">
        <f t="shared" si="19"/>
        <v>0</v>
      </c>
      <c r="W7" s="1" t="s">
        <v>2</v>
      </c>
      <c r="X7" s="1">
        <f t="shared" si="20"/>
        <v>70</v>
      </c>
      <c r="Y7" s="1"/>
      <c r="Z7" s="1">
        <f t="shared" si="21"/>
        <v>0</v>
      </c>
      <c r="AA7" s="1"/>
      <c r="AB7" s="1">
        <f t="shared" si="22"/>
        <v>0</v>
      </c>
      <c r="AC7" s="1" t="s">
        <v>13</v>
      </c>
      <c r="AD7" s="1">
        <f t="shared" si="23"/>
        <v>0</v>
      </c>
      <c r="AE7" s="1">
        <v>24</v>
      </c>
      <c r="AF7" s="1">
        <f t="shared" si="24"/>
        <v>408</v>
      </c>
      <c r="AG7" s="1">
        <v>10</v>
      </c>
      <c r="AH7" s="2">
        <f t="shared" si="25"/>
        <v>70</v>
      </c>
      <c r="AI7" s="14">
        <f t="shared" si="26"/>
        <v>1398.4</v>
      </c>
      <c r="AJ7" s="1"/>
    </row>
    <row r="8" spans="1:74" x14ac:dyDescent="0.3">
      <c r="A8" s="15">
        <f t="shared" si="13"/>
        <v>5</v>
      </c>
      <c r="B8" s="1" t="s">
        <v>46</v>
      </c>
      <c r="C8" s="1">
        <v>2676</v>
      </c>
      <c r="D8" s="1" t="s">
        <v>47</v>
      </c>
      <c r="E8" s="1" t="s">
        <v>48</v>
      </c>
      <c r="F8" s="3" t="s">
        <v>5</v>
      </c>
      <c r="G8" s="3">
        <v>6.41</v>
      </c>
      <c r="H8" s="3">
        <f t="shared" si="14"/>
        <v>705.1</v>
      </c>
      <c r="I8" s="3" t="s">
        <v>5</v>
      </c>
      <c r="J8" s="3" t="s">
        <v>5</v>
      </c>
      <c r="K8" s="1" t="s">
        <v>5</v>
      </c>
      <c r="L8" s="1" t="s">
        <v>5</v>
      </c>
      <c r="M8" s="6" t="str">
        <f t="shared" si="15"/>
        <v>ΟΚ</v>
      </c>
      <c r="N8" s="6" t="s">
        <v>13</v>
      </c>
      <c r="O8" s="3" t="s">
        <v>13</v>
      </c>
      <c r="P8" s="1">
        <f t="shared" si="16"/>
        <v>0</v>
      </c>
      <c r="Q8" s="3" t="s">
        <v>13</v>
      </c>
      <c r="R8" s="3">
        <f t="shared" si="17"/>
        <v>0</v>
      </c>
      <c r="S8" s="1" t="s">
        <v>13</v>
      </c>
      <c r="T8" s="1">
        <f t="shared" si="18"/>
        <v>0</v>
      </c>
      <c r="U8" s="1" t="s">
        <v>13</v>
      </c>
      <c r="V8" s="1">
        <f t="shared" si="19"/>
        <v>0</v>
      </c>
      <c r="W8" s="1" t="s">
        <v>2</v>
      </c>
      <c r="X8" s="1">
        <f t="shared" si="20"/>
        <v>70</v>
      </c>
      <c r="Y8" s="1"/>
      <c r="Z8" s="1">
        <f t="shared" si="21"/>
        <v>0</v>
      </c>
      <c r="AA8" s="1"/>
      <c r="AB8" s="1">
        <f t="shared" si="22"/>
        <v>0</v>
      </c>
      <c r="AC8" s="1" t="s">
        <v>13</v>
      </c>
      <c r="AD8" s="1">
        <f t="shared" si="23"/>
        <v>0</v>
      </c>
      <c r="AE8" s="1"/>
      <c r="AF8" s="1">
        <f t="shared" si="24"/>
        <v>0</v>
      </c>
      <c r="AG8" s="1">
        <v>43</v>
      </c>
      <c r="AH8" s="2">
        <f t="shared" si="25"/>
        <v>301</v>
      </c>
      <c r="AI8" s="14">
        <f t="shared" si="26"/>
        <v>1076.0999999999999</v>
      </c>
      <c r="AJ8" s="1"/>
    </row>
    <row r="9" spans="1:74" x14ac:dyDescent="0.3">
      <c r="A9" s="15">
        <f t="shared" si="13"/>
        <v>6</v>
      </c>
      <c r="B9" s="1" t="s">
        <v>31</v>
      </c>
      <c r="C9" s="1">
        <v>8644</v>
      </c>
      <c r="D9" s="1" t="s">
        <v>32</v>
      </c>
      <c r="E9" s="1" t="s">
        <v>33</v>
      </c>
      <c r="F9" s="3" t="s">
        <v>5</v>
      </c>
      <c r="G9" s="3">
        <v>7.12</v>
      </c>
      <c r="H9" s="3">
        <f t="shared" si="14"/>
        <v>783.2</v>
      </c>
      <c r="I9" s="3" t="s">
        <v>5</v>
      </c>
      <c r="J9" s="3" t="s">
        <v>5</v>
      </c>
      <c r="K9" s="1" t="s">
        <v>5</v>
      </c>
      <c r="L9" s="1" t="s">
        <v>5</v>
      </c>
      <c r="M9" s="6" t="str">
        <f t="shared" si="15"/>
        <v>ΟΚ</v>
      </c>
      <c r="N9" s="6" t="s">
        <v>13</v>
      </c>
      <c r="O9" s="3" t="s">
        <v>13</v>
      </c>
      <c r="P9" s="1">
        <f t="shared" si="16"/>
        <v>0</v>
      </c>
      <c r="Q9" s="3" t="s">
        <v>13</v>
      </c>
      <c r="R9" s="3">
        <f t="shared" si="17"/>
        <v>0</v>
      </c>
      <c r="S9" s="1" t="s">
        <v>13</v>
      </c>
      <c r="T9" s="1">
        <f t="shared" si="18"/>
        <v>0</v>
      </c>
      <c r="U9" s="1" t="s">
        <v>13</v>
      </c>
      <c r="V9" s="1">
        <f t="shared" si="19"/>
        <v>0</v>
      </c>
      <c r="W9" s="1" t="s">
        <v>2</v>
      </c>
      <c r="X9" s="1">
        <f t="shared" si="20"/>
        <v>70</v>
      </c>
      <c r="Y9" s="1"/>
      <c r="Z9" s="1">
        <f t="shared" si="21"/>
        <v>0</v>
      </c>
      <c r="AA9" s="1"/>
      <c r="AB9" s="1">
        <f t="shared" si="22"/>
        <v>0</v>
      </c>
      <c r="AC9" s="1" t="s">
        <v>13</v>
      </c>
      <c r="AD9" s="1">
        <f t="shared" si="23"/>
        <v>0</v>
      </c>
      <c r="AE9" s="1">
        <v>10</v>
      </c>
      <c r="AF9" s="1">
        <f t="shared" si="24"/>
        <v>170</v>
      </c>
      <c r="AG9" s="1"/>
      <c r="AH9" s="2">
        <f t="shared" si="25"/>
        <v>0</v>
      </c>
      <c r="AI9" s="14">
        <f t="shared" si="26"/>
        <v>1023.2</v>
      </c>
      <c r="AJ9" s="1"/>
      <c r="AS9" s="8" t="s">
        <v>5</v>
      </c>
      <c r="AT9" s="8" t="s">
        <v>2</v>
      </c>
    </row>
    <row r="10" spans="1:74" x14ac:dyDescent="0.3">
      <c r="A10" s="15">
        <f t="shared" si="13"/>
        <v>7</v>
      </c>
      <c r="B10" s="1" t="s">
        <v>37</v>
      </c>
      <c r="C10" s="1">
        <v>3306</v>
      </c>
      <c r="D10" s="1" t="s">
        <v>38</v>
      </c>
      <c r="E10" s="1" t="s">
        <v>39</v>
      </c>
      <c r="F10" s="3" t="s">
        <v>5</v>
      </c>
      <c r="G10" s="3">
        <v>5</v>
      </c>
      <c r="H10" s="3">
        <f t="shared" si="14"/>
        <v>550</v>
      </c>
      <c r="I10" s="3" t="s">
        <v>5</v>
      </c>
      <c r="J10" s="3" t="s">
        <v>5</v>
      </c>
      <c r="K10" s="1" t="s">
        <v>5</v>
      </c>
      <c r="L10" s="1" t="s">
        <v>5</v>
      </c>
      <c r="M10" s="6" t="str">
        <f t="shared" si="15"/>
        <v>ΟΚ</v>
      </c>
      <c r="N10" s="6" t="s">
        <v>13</v>
      </c>
      <c r="O10" s="3" t="s">
        <v>13</v>
      </c>
      <c r="P10" s="1">
        <f t="shared" si="16"/>
        <v>0</v>
      </c>
      <c r="Q10" s="3" t="s">
        <v>13</v>
      </c>
      <c r="R10" s="3">
        <f t="shared" si="17"/>
        <v>0</v>
      </c>
      <c r="S10" s="1" t="s">
        <v>13</v>
      </c>
      <c r="T10" s="1">
        <f t="shared" si="18"/>
        <v>0</v>
      </c>
      <c r="U10" s="1" t="s">
        <v>13</v>
      </c>
      <c r="V10" s="1">
        <f t="shared" si="19"/>
        <v>0</v>
      </c>
      <c r="W10" s="1" t="s">
        <v>2</v>
      </c>
      <c r="X10" s="1">
        <f t="shared" si="20"/>
        <v>70</v>
      </c>
      <c r="Y10" s="1"/>
      <c r="Z10" s="1">
        <f t="shared" si="21"/>
        <v>0</v>
      </c>
      <c r="AA10" s="1"/>
      <c r="AB10" s="1">
        <f t="shared" si="22"/>
        <v>0</v>
      </c>
      <c r="AC10" s="1" t="s">
        <v>13</v>
      </c>
      <c r="AD10" s="1">
        <f t="shared" si="23"/>
        <v>0</v>
      </c>
      <c r="AE10" s="1"/>
      <c r="AF10" s="1">
        <f t="shared" si="24"/>
        <v>0</v>
      </c>
      <c r="AG10" s="1"/>
      <c r="AH10" s="2">
        <f t="shared" si="25"/>
        <v>0</v>
      </c>
      <c r="AI10" s="14">
        <f t="shared" si="26"/>
        <v>620</v>
      </c>
      <c r="AJ10" s="1"/>
      <c r="AT10" s="8" t="s">
        <v>3</v>
      </c>
    </row>
    <row r="11" spans="1:74" x14ac:dyDescent="0.3">
      <c r="A11" s="15">
        <f t="shared" si="13"/>
        <v>8</v>
      </c>
      <c r="B11" s="1" t="s">
        <v>52</v>
      </c>
      <c r="C11" s="1">
        <v>6969</v>
      </c>
      <c r="D11" s="1" t="s">
        <v>53</v>
      </c>
      <c r="E11" s="1" t="s">
        <v>54</v>
      </c>
      <c r="F11" s="3" t="s">
        <v>5</v>
      </c>
      <c r="G11" s="3">
        <v>5</v>
      </c>
      <c r="H11" s="3">
        <f t="shared" si="14"/>
        <v>550</v>
      </c>
      <c r="I11" s="3" t="s">
        <v>5</v>
      </c>
      <c r="J11" s="3" t="s">
        <v>5</v>
      </c>
      <c r="K11" s="1" t="s">
        <v>5</v>
      </c>
      <c r="L11" s="1" t="s">
        <v>5</v>
      </c>
      <c r="M11" s="6" t="str">
        <f t="shared" si="15"/>
        <v>ΟΚ</v>
      </c>
      <c r="N11" s="6" t="s">
        <v>13</v>
      </c>
      <c r="O11" s="3" t="s">
        <v>13</v>
      </c>
      <c r="P11" s="1">
        <f t="shared" si="16"/>
        <v>0</v>
      </c>
      <c r="Q11" s="3" t="s">
        <v>13</v>
      </c>
      <c r="R11" s="3">
        <f t="shared" si="17"/>
        <v>0</v>
      </c>
      <c r="S11" s="1" t="s">
        <v>13</v>
      </c>
      <c r="T11" s="1">
        <f t="shared" si="18"/>
        <v>0</v>
      </c>
      <c r="U11" s="1" t="s">
        <v>13</v>
      </c>
      <c r="V11" s="1">
        <f t="shared" si="19"/>
        <v>0</v>
      </c>
      <c r="W11" s="1" t="s">
        <v>2</v>
      </c>
      <c r="X11" s="1">
        <f t="shared" si="20"/>
        <v>70</v>
      </c>
      <c r="Y11" s="1"/>
      <c r="Z11" s="1">
        <f t="shared" si="21"/>
        <v>0</v>
      </c>
      <c r="AA11" s="1"/>
      <c r="AB11" s="1">
        <f t="shared" si="22"/>
        <v>0</v>
      </c>
      <c r="AC11" s="1" t="s">
        <v>13</v>
      </c>
      <c r="AD11" s="1">
        <f t="shared" si="23"/>
        <v>0</v>
      </c>
      <c r="AE11" s="1"/>
      <c r="AF11" s="1">
        <f t="shared" si="24"/>
        <v>0</v>
      </c>
      <c r="AG11" s="1"/>
      <c r="AH11" s="2">
        <f t="shared" si="25"/>
        <v>0</v>
      </c>
      <c r="AI11" s="14">
        <f t="shared" si="26"/>
        <v>620</v>
      </c>
      <c r="AJ11" s="1"/>
    </row>
  </sheetData>
  <sortState xmlns:xlrd2="http://schemas.microsoft.com/office/spreadsheetml/2017/richdata2" ref="A6:BV11">
    <sortCondition descending="1" ref="AI6:AI11"/>
  </sortState>
  <mergeCells count="5">
    <mergeCell ref="F2:L2"/>
    <mergeCell ref="A2:E2"/>
    <mergeCell ref="AI2:AI3"/>
    <mergeCell ref="O2:AH2"/>
    <mergeCell ref="A1:E1"/>
  </mergeCells>
  <dataValidations count="5">
    <dataValidation type="whole" allowBlank="1" showInputMessage="1" showErrorMessage="1" errorTitle="ΠΡΟΣΟΧΗ!" error="ΑΠΟ 1 ΕΩΣ 24 ΜΗΝΕΣ" sqref="AE4:AE11" xr:uid="{00000000-0002-0000-0000-000000000000}">
      <formula1>1</formula1>
      <formula2>24</formula2>
    </dataValidation>
    <dataValidation type="list" allowBlank="1" showInputMessage="1" showErrorMessage="1" sqref="AA4:AA11 W4:W11 Y4:Y11" xr:uid="{00000000-0002-0000-0000-000001000000}">
      <formula1>$AT$6:$AT$7</formula1>
    </dataValidation>
    <dataValidation type="list" allowBlank="1" showInputMessage="1" showErrorMessage="1" sqref="Q4:Q11 U4:U11 F4:F11 N4:O11 I4:L11 AC4:AC11 S4:S11" xr:uid="{00000000-0002-0000-0000-000002000000}">
      <formula1>$AS$6:$AS$6</formula1>
    </dataValidation>
    <dataValidation type="whole" allowBlank="1" showInputMessage="1" showErrorMessage="1" errorTitle="ΠΡΟΣΟΧΗ!" error="ΑΠΟ 1 ΕΩΣ 84 ΜΗΝΕΣ" sqref="AG4:AG11" xr:uid="{00000000-0002-0000-0000-000003000000}">
      <formula1>1</formula1>
      <formula2>84</formula2>
    </dataValidation>
    <dataValidation type="decimal" allowBlank="1" showInputMessage="1" showErrorMessage="1" sqref="G4:G11" xr:uid="{00000000-0002-0000-00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Q3" sqref="AQ3"/>
    </sheetView>
  </sheetViews>
  <sheetFormatPr defaultColWidth="9.109375" defaultRowHeight="14.4" x14ac:dyDescent="0.3"/>
  <cols>
    <col min="1" max="1" width="4.44140625" style="4" customWidth="1"/>
    <col min="2" max="3" width="16.554687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.5546875" style="4" customWidth="1"/>
    <col min="30" max="30" width="7.33203125" style="4" customWidth="1"/>
    <col min="31" max="31" width="17.5546875" style="4" customWidth="1"/>
    <col min="32" max="32" width="7.109375" style="4" customWidth="1"/>
    <col min="33" max="33" width="14.109375" style="4" customWidth="1"/>
    <col min="34" max="34" width="7.88671875" style="4" customWidth="1"/>
    <col min="35" max="35" width="9.5546875" style="4" customWidth="1"/>
    <col min="36" max="36" width="35.5546875" style="4" customWidth="1"/>
    <col min="37" max="44" width="9.109375" style="8"/>
    <col min="45" max="46" width="9.109375" style="4" hidden="1" customWidth="1"/>
    <col min="47" max="16384" width="9.109375" style="4"/>
  </cols>
  <sheetData>
    <row r="1" spans="1:46" ht="84" customHeight="1" x14ac:dyDescent="0.3">
      <c r="A1" s="29" t="s">
        <v>61</v>
      </c>
      <c r="B1" s="30"/>
      <c r="C1" s="30"/>
      <c r="D1" s="30"/>
      <c r="E1" s="3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46" s="12" customFormat="1" ht="15.6" x14ac:dyDescent="0.3">
      <c r="A2" s="24" t="s">
        <v>7</v>
      </c>
      <c r="B2" s="25"/>
      <c r="C2" s="25"/>
      <c r="D2" s="25"/>
      <c r="E2" s="25"/>
      <c r="F2" s="22" t="s">
        <v>0</v>
      </c>
      <c r="G2" s="22"/>
      <c r="H2" s="22"/>
      <c r="I2" s="22"/>
      <c r="J2" s="22"/>
      <c r="K2" s="23"/>
      <c r="L2" s="23"/>
      <c r="M2" s="9"/>
      <c r="N2" s="9"/>
      <c r="O2" s="25" t="s">
        <v>29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8"/>
      <c r="AI2" s="26" t="s">
        <v>10</v>
      </c>
      <c r="AJ2" s="10"/>
      <c r="AK2" s="11"/>
      <c r="AL2" s="11"/>
      <c r="AM2" s="11"/>
      <c r="AN2" s="11"/>
      <c r="AO2" s="11"/>
      <c r="AP2" s="11"/>
      <c r="AQ2" s="11"/>
      <c r="AR2" s="11"/>
    </row>
    <row r="3" spans="1:46" ht="94.5" customHeight="1" x14ac:dyDescent="0.3">
      <c r="A3" s="1" t="s">
        <v>1</v>
      </c>
      <c r="B3" s="1" t="s">
        <v>30</v>
      </c>
      <c r="C3" s="5" t="s">
        <v>56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16</v>
      </c>
      <c r="K3" s="1" t="s">
        <v>17</v>
      </c>
      <c r="L3" s="1" t="s">
        <v>18</v>
      </c>
      <c r="M3" s="6"/>
      <c r="N3" s="7" t="s">
        <v>12</v>
      </c>
      <c r="O3" s="3" t="s">
        <v>20</v>
      </c>
      <c r="P3" s="1" t="s">
        <v>4</v>
      </c>
      <c r="Q3" s="3" t="s">
        <v>21</v>
      </c>
      <c r="R3" s="3" t="s">
        <v>4</v>
      </c>
      <c r="S3" s="1" t="s">
        <v>22</v>
      </c>
      <c r="T3" s="1" t="s">
        <v>4</v>
      </c>
      <c r="U3" s="1" t="s">
        <v>23</v>
      </c>
      <c r="V3" s="1" t="s">
        <v>4</v>
      </c>
      <c r="W3" s="1" t="s">
        <v>24</v>
      </c>
      <c r="X3" s="1" t="s">
        <v>4</v>
      </c>
      <c r="Y3" s="1" t="s">
        <v>25</v>
      </c>
      <c r="Z3" s="1" t="s">
        <v>4</v>
      </c>
      <c r="AA3" s="1" t="s">
        <v>26</v>
      </c>
      <c r="AB3" s="5" t="s">
        <v>4</v>
      </c>
      <c r="AC3" s="1" t="s">
        <v>19</v>
      </c>
      <c r="AD3" s="1" t="s">
        <v>4</v>
      </c>
      <c r="AE3" s="1" t="s">
        <v>27</v>
      </c>
      <c r="AF3" s="1" t="s">
        <v>4</v>
      </c>
      <c r="AG3" s="1" t="s">
        <v>28</v>
      </c>
      <c r="AH3" s="2" t="s">
        <v>4</v>
      </c>
      <c r="AI3" s="27"/>
      <c r="AJ3" s="13" t="s">
        <v>55</v>
      </c>
    </row>
    <row r="4" spans="1:46" x14ac:dyDescent="0.3">
      <c r="A4" s="1">
        <v>1</v>
      </c>
      <c r="B4" s="1" t="s">
        <v>49</v>
      </c>
      <c r="C4" s="1">
        <v>7749</v>
      </c>
      <c r="D4" s="1" t="s">
        <v>50</v>
      </c>
      <c r="E4" s="1" t="s">
        <v>51</v>
      </c>
      <c r="F4" s="3" t="s">
        <v>5</v>
      </c>
      <c r="G4" s="3">
        <v>6.29</v>
      </c>
      <c r="H4" s="3">
        <f t="shared" ref="H4:H5" si="0">G4*110</f>
        <v>691.9</v>
      </c>
      <c r="I4" s="3" t="s">
        <v>5</v>
      </c>
      <c r="J4" s="3" t="s">
        <v>5</v>
      </c>
      <c r="K4" s="1" t="s">
        <v>5</v>
      </c>
      <c r="L4" s="1" t="s">
        <v>5</v>
      </c>
      <c r="M4" s="6" t="str">
        <f t="shared" ref="M4:M5" si="1">IF(AND(F4="ΝΑΙ",IF(I4="ΝΑΙ",J4="ΝΑΙ",)*AND(K4="ΝΑΙ",L4="ΝΑΙ")),"ΟΚ","ΑΠΟΡΡΙΠΤΕΤΑΙ")</f>
        <v>ΟΚ</v>
      </c>
      <c r="N4" s="6" t="s">
        <v>5</v>
      </c>
      <c r="O4" s="3" t="s">
        <v>13</v>
      </c>
      <c r="P4" s="1">
        <f t="shared" ref="P4:P5" si="2">IF(O4="ΝΑΙ",120,0)</f>
        <v>0</v>
      </c>
      <c r="Q4" s="3" t="s">
        <v>13</v>
      </c>
      <c r="R4" s="3">
        <f t="shared" ref="R4:R5" si="3">IF(Q4="ΝΑΙ",60,0)</f>
        <v>0</v>
      </c>
      <c r="S4" s="1" t="s">
        <v>13</v>
      </c>
      <c r="T4" s="1">
        <f t="shared" ref="T4:T5" si="4">IF(S4="ΝΑΙ",250,0)</f>
        <v>0</v>
      </c>
      <c r="U4" s="1" t="s">
        <v>13</v>
      </c>
      <c r="V4" s="1">
        <f t="shared" ref="V4:V5" si="5">IF(U4="ΝΑΙ",120,0)</f>
        <v>0</v>
      </c>
      <c r="W4" s="1"/>
      <c r="X4" s="1">
        <f t="shared" ref="X4:X5" si="6">IF(W4="ΑΡΙΣΤΗ",70,IF(W4="ΠΟΛΥ ΚΑΛΗ",50,IF(W4="ΚΑΛΗ",30,)))</f>
        <v>0</v>
      </c>
      <c r="Y4" s="1"/>
      <c r="Z4" s="1">
        <f t="shared" ref="Z4:Z5" si="7">IF(Y4="ΑΡΙΣΤΗ",70,IF(Y4="ΠΟΛΥ ΚΑΛΗ",50,IF(Y4="ΚΑΛΗ",30,)))</f>
        <v>0</v>
      </c>
      <c r="AA4" s="1" t="s">
        <v>3</v>
      </c>
      <c r="AB4" s="1">
        <f t="shared" ref="AB4:AB5" si="8">IF(AA4="ΑΡΙΣΤΗ",70,IF(AA4="ΠΟΛΥ ΚΑΛΗ",50,IF(AA4="ΚΑΛΗ",30,)))</f>
        <v>30</v>
      </c>
      <c r="AC4" s="1" t="s">
        <v>13</v>
      </c>
      <c r="AD4" s="1">
        <f t="shared" ref="AD4:AD5" si="9">IF(AC4="ΝΑΙ",150,0)</f>
        <v>0</v>
      </c>
      <c r="AE4" s="1">
        <v>24</v>
      </c>
      <c r="AF4" s="1">
        <f t="shared" ref="AF4:AF5" si="10">AE4*17</f>
        <v>408</v>
      </c>
      <c r="AG4" s="1"/>
      <c r="AH4" s="2">
        <f t="shared" ref="AH4:AH5" si="11">AG4*7</f>
        <v>0</v>
      </c>
      <c r="AI4" s="14">
        <f t="shared" ref="AI4:AI5" si="12">H4+P4+R4+T4+V4+Z4+AB4+AF4+AH4+X4+AD4</f>
        <v>1129.9000000000001</v>
      </c>
      <c r="AJ4" s="1" t="s">
        <v>12</v>
      </c>
    </row>
    <row r="5" spans="1:46" ht="28.8" x14ac:dyDescent="0.3">
      <c r="A5" s="1">
        <f>A4+1</f>
        <v>2</v>
      </c>
      <c r="B5" s="1" t="s">
        <v>34</v>
      </c>
      <c r="C5" s="1">
        <v>4201</v>
      </c>
      <c r="D5" s="1" t="s">
        <v>35</v>
      </c>
      <c r="E5" s="1" t="s">
        <v>36</v>
      </c>
      <c r="F5" s="3" t="s">
        <v>5</v>
      </c>
      <c r="G5" s="3">
        <v>5</v>
      </c>
      <c r="H5" s="3">
        <f t="shared" si="0"/>
        <v>550</v>
      </c>
      <c r="I5" s="3" t="s">
        <v>5</v>
      </c>
      <c r="J5" s="3" t="s">
        <v>5</v>
      </c>
      <c r="K5" s="1" t="s">
        <v>5</v>
      </c>
      <c r="L5" s="1" t="s">
        <v>5</v>
      </c>
      <c r="M5" s="6" t="str">
        <f t="shared" si="1"/>
        <v>ΟΚ</v>
      </c>
      <c r="N5" s="6" t="s">
        <v>5</v>
      </c>
      <c r="O5" s="3" t="s">
        <v>13</v>
      </c>
      <c r="P5" s="1">
        <f t="shared" si="2"/>
        <v>0</v>
      </c>
      <c r="Q5" s="3" t="s">
        <v>13</v>
      </c>
      <c r="R5" s="3">
        <f t="shared" si="3"/>
        <v>0</v>
      </c>
      <c r="S5" s="1" t="s">
        <v>13</v>
      </c>
      <c r="T5" s="1">
        <f t="shared" si="4"/>
        <v>0</v>
      </c>
      <c r="U5" s="1" t="s">
        <v>13</v>
      </c>
      <c r="V5" s="1">
        <f t="shared" si="5"/>
        <v>0</v>
      </c>
      <c r="W5" s="1"/>
      <c r="X5" s="1">
        <f t="shared" si="6"/>
        <v>0</v>
      </c>
      <c r="Y5" s="1"/>
      <c r="Z5" s="1">
        <f t="shared" si="7"/>
        <v>0</v>
      </c>
      <c r="AA5" s="1"/>
      <c r="AB5" s="1">
        <f t="shared" si="8"/>
        <v>0</v>
      </c>
      <c r="AC5" s="1" t="s">
        <v>13</v>
      </c>
      <c r="AD5" s="1">
        <f t="shared" si="9"/>
        <v>0</v>
      </c>
      <c r="AE5" s="1">
        <v>18</v>
      </c>
      <c r="AF5" s="1">
        <f t="shared" si="10"/>
        <v>306</v>
      </c>
      <c r="AG5" s="1"/>
      <c r="AH5" s="2">
        <f t="shared" si="11"/>
        <v>0</v>
      </c>
      <c r="AI5" s="14">
        <f t="shared" si="12"/>
        <v>856</v>
      </c>
      <c r="AJ5" s="1" t="s">
        <v>12</v>
      </c>
      <c r="AS5" s="4" t="s">
        <v>13</v>
      </c>
      <c r="AT5" s="4" t="s">
        <v>6</v>
      </c>
    </row>
    <row r="6" spans="1:46" x14ac:dyDescent="0.3">
      <c r="A6" s="1">
        <f t="shared" ref="A6:A11" si="13">A5+1</f>
        <v>3</v>
      </c>
      <c r="B6" s="15" t="s">
        <v>43</v>
      </c>
      <c r="C6" s="15">
        <v>7643</v>
      </c>
      <c r="D6" s="15" t="s">
        <v>44</v>
      </c>
      <c r="E6" s="15" t="s">
        <v>45</v>
      </c>
      <c r="F6" s="16" t="s">
        <v>5</v>
      </c>
      <c r="G6" s="16">
        <v>6.64</v>
      </c>
      <c r="H6" s="16">
        <f t="shared" ref="H6:H11" si="14">G6*110</f>
        <v>730.4</v>
      </c>
      <c r="I6" s="16" t="s">
        <v>5</v>
      </c>
      <c r="J6" s="16" t="s">
        <v>5</v>
      </c>
      <c r="K6" s="15" t="s">
        <v>5</v>
      </c>
      <c r="L6" s="15" t="s">
        <v>5</v>
      </c>
      <c r="M6" s="17" t="str">
        <f t="shared" ref="M6:M11" si="15">IF(AND(F6="ΝΑΙ",IF(I6="ΝΑΙ",J6="ΝΑΙ",)*AND(K6="ΝΑΙ",L6="ΝΑΙ")),"ΟΚ","ΑΠΟΡΡΙΠΤΕΤΑΙ")</f>
        <v>ΟΚ</v>
      </c>
      <c r="N6" s="17" t="s">
        <v>13</v>
      </c>
      <c r="O6" s="16" t="s">
        <v>5</v>
      </c>
      <c r="P6" s="15">
        <f t="shared" ref="P6:P11" si="16">IF(O6="ΝΑΙ",120,0)</f>
        <v>120</v>
      </c>
      <c r="Q6" s="16" t="s">
        <v>13</v>
      </c>
      <c r="R6" s="16">
        <f t="shared" ref="R6:R11" si="17">IF(Q6="ΝΑΙ",60,0)</f>
        <v>0</v>
      </c>
      <c r="S6" s="15" t="s">
        <v>13</v>
      </c>
      <c r="T6" s="15">
        <f t="shared" ref="T6:T11" si="18">IF(S6="ΝΑΙ",250,0)</f>
        <v>0</v>
      </c>
      <c r="U6" s="15" t="s">
        <v>13</v>
      </c>
      <c r="V6" s="15">
        <f t="shared" ref="V6:V11" si="19">IF(U6="ΝΑΙ",120,0)</f>
        <v>0</v>
      </c>
      <c r="W6" s="15" t="s">
        <v>2</v>
      </c>
      <c r="X6" s="15">
        <f t="shared" ref="X6:X11" si="20">IF(W6="ΑΡΙΣΤΗ",70,IF(W6="ΠΟΛΥ ΚΑΛΗ",50,IF(W6="ΚΑΛΗ",30,)))</f>
        <v>70</v>
      </c>
      <c r="Y6" s="15"/>
      <c r="Z6" s="15">
        <f t="shared" ref="Z6:Z11" si="21">IF(Y6="ΑΡΙΣΤΗ",70,IF(Y6="ΠΟΛΥ ΚΑΛΗ",50,IF(Y6="ΚΑΛΗ",30,)))</f>
        <v>0</v>
      </c>
      <c r="AA6" s="15"/>
      <c r="AB6" s="15">
        <f t="shared" ref="AB6:AB11" si="22">IF(AA6="ΑΡΙΣΤΗ",70,IF(AA6="ΠΟΛΥ ΚΑΛΗ",50,IF(AA6="ΚΑΛΗ",30,)))</f>
        <v>0</v>
      </c>
      <c r="AC6" s="15" t="s">
        <v>13</v>
      </c>
      <c r="AD6" s="15">
        <f t="shared" ref="AD6:AD11" si="23">IF(AC6="ΝΑΙ",150,0)</f>
        <v>0</v>
      </c>
      <c r="AE6" s="15">
        <v>24</v>
      </c>
      <c r="AF6" s="15">
        <f t="shared" ref="AF6:AF11" si="24">AE6*17</f>
        <v>408</v>
      </c>
      <c r="AG6" s="15"/>
      <c r="AH6" s="18">
        <f t="shared" ref="AH6:AH11" si="25">AG6*7</f>
        <v>0</v>
      </c>
      <c r="AI6" s="19">
        <f t="shared" ref="AI6:AI11" si="26">H6+P6+R6+T6+V6+Z6+AB6+AF6+AH6+X6+AD6</f>
        <v>1328.4</v>
      </c>
      <c r="AJ6" s="15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x14ac:dyDescent="0.3">
      <c r="A7" s="1">
        <f t="shared" si="13"/>
        <v>4</v>
      </c>
      <c r="B7" s="1" t="s">
        <v>40</v>
      </c>
      <c r="C7" s="1">
        <v>4954</v>
      </c>
      <c r="D7" s="1" t="s">
        <v>41</v>
      </c>
      <c r="E7" s="1" t="s">
        <v>42</v>
      </c>
      <c r="F7" s="3" t="s">
        <v>5</v>
      </c>
      <c r="G7" s="3">
        <v>7.64</v>
      </c>
      <c r="H7" s="3">
        <f t="shared" si="14"/>
        <v>840.4</v>
      </c>
      <c r="I7" s="3" t="s">
        <v>5</v>
      </c>
      <c r="J7" s="3" t="s">
        <v>5</v>
      </c>
      <c r="K7" s="1" t="s">
        <v>5</v>
      </c>
      <c r="L7" s="1" t="s">
        <v>5</v>
      </c>
      <c r="M7" s="6" t="str">
        <f t="shared" si="15"/>
        <v>ΟΚ</v>
      </c>
      <c r="N7" s="6" t="s">
        <v>13</v>
      </c>
      <c r="O7" s="3" t="s">
        <v>13</v>
      </c>
      <c r="P7" s="1">
        <f t="shared" si="16"/>
        <v>0</v>
      </c>
      <c r="Q7" s="3" t="s">
        <v>13</v>
      </c>
      <c r="R7" s="3">
        <f t="shared" si="17"/>
        <v>0</v>
      </c>
      <c r="S7" s="1" t="s">
        <v>13</v>
      </c>
      <c r="T7" s="1">
        <f t="shared" si="18"/>
        <v>0</v>
      </c>
      <c r="U7" s="1" t="s">
        <v>13</v>
      </c>
      <c r="V7" s="1">
        <f t="shared" si="19"/>
        <v>0</v>
      </c>
      <c r="W7" s="1" t="s">
        <v>2</v>
      </c>
      <c r="X7" s="1">
        <f t="shared" si="20"/>
        <v>70</v>
      </c>
      <c r="Y7" s="1"/>
      <c r="Z7" s="1">
        <f t="shared" si="21"/>
        <v>0</v>
      </c>
      <c r="AA7" s="1"/>
      <c r="AB7" s="1">
        <f t="shared" si="22"/>
        <v>0</v>
      </c>
      <c r="AC7" s="1" t="s">
        <v>13</v>
      </c>
      <c r="AD7" s="1">
        <f t="shared" si="23"/>
        <v>0</v>
      </c>
      <c r="AE7" s="1">
        <v>24</v>
      </c>
      <c r="AF7" s="1">
        <f t="shared" si="24"/>
        <v>408</v>
      </c>
      <c r="AG7" s="1"/>
      <c r="AH7" s="2">
        <f t="shared" si="25"/>
        <v>0</v>
      </c>
      <c r="AI7" s="14">
        <f t="shared" si="26"/>
        <v>1318.4</v>
      </c>
      <c r="AJ7" s="1"/>
    </row>
    <row r="8" spans="1:46" x14ac:dyDescent="0.3">
      <c r="A8" s="1">
        <f t="shared" si="13"/>
        <v>5</v>
      </c>
      <c r="B8" s="1" t="s">
        <v>31</v>
      </c>
      <c r="C8" s="1">
        <v>8644</v>
      </c>
      <c r="D8" s="1" t="s">
        <v>32</v>
      </c>
      <c r="E8" s="1" t="s">
        <v>33</v>
      </c>
      <c r="F8" s="3" t="s">
        <v>5</v>
      </c>
      <c r="G8" s="3">
        <v>7.12</v>
      </c>
      <c r="H8" s="3">
        <f t="shared" si="14"/>
        <v>783.2</v>
      </c>
      <c r="I8" s="3" t="s">
        <v>5</v>
      </c>
      <c r="J8" s="3" t="s">
        <v>5</v>
      </c>
      <c r="K8" s="1" t="s">
        <v>5</v>
      </c>
      <c r="L8" s="1" t="s">
        <v>5</v>
      </c>
      <c r="M8" s="6" t="str">
        <f t="shared" si="15"/>
        <v>ΟΚ</v>
      </c>
      <c r="N8" s="6" t="s">
        <v>13</v>
      </c>
      <c r="O8" s="3" t="s">
        <v>13</v>
      </c>
      <c r="P8" s="1">
        <f t="shared" si="16"/>
        <v>0</v>
      </c>
      <c r="Q8" s="3" t="s">
        <v>13</v>
      </c>
      <c r="R8" s="3">
        <f t="shared" si="17"/>
        <v>0</v>
      </c>
      <c r="S8" s="1" t="s">
        <v>13</v>
      </c>
      <c r="T8" s="1">
        <f t="shared" si="18"/>
        <v>0</v>
      </c>
      <c r="U8" s="1" t="s">
        <v>13</v>
      </c>
      <c r="V8" s="1">
        <f t="shared" si="19"/>
        <v>0</v>
      </c>
      <c r="W8" s="1" t="s">
        <v>2</v>
      </c>
      <c r="X8" s="1">
        <f t="shared" si="20"/>
        <v>70</v>
      </c>
      <c r="Y8" s="1"/>
      <c r="Z8" s="1">
        <f t="shared" si="21"/>
        <v>0</v>
      </c>
      <c r="AA8" s="1"/>
      <c r="AB8" s="1">
        <f t="shared" si="22"/>
        <v>0</v>
      </c>
      <c r="AC8" s="1" t="s">
        <v>13</v>
      </c>
      <c r="AD8" s="1">
        <f t="shared" si="23"/>
        <v>0</v>
      </c>
      <c r="AE8" s="1">
        <v>10</v>
      </c>
      <c r="AF8" s="1">
        <f t="shared" si="24"/>
        <v>170</v>
      </c>
      <c r="AG8" s="1"/>
      <c r="AH8" s="2">
        <f t="shared" si="25"/>
        <v>0</v>
      </c>
      <c r="AI8" s="14">
        <f t="shared" si="26"/>
        <v>1023.2</v>
      </c>
      <c r="AJ8" s="1"/>
      <c r="AS8" s="4" t="s">
        <v>5</v>
      </c>
      <c r="AT8" s="4" t="s">
        <v>2</v>
      </c>
    </row>
    <row r="9" spans="1:46" s="20" customFormat="1" x14ac:dyDescent="0.3">
      <c r="A9" s="1">
        <f t="shared" si="13"/>
        <v>6</v>
      </c>
      <c r="B9" s="1" t="s">
        <v>46</v>
      </c>
      <c r="C9" s="1">
        <v>2676</v>
      </c>
      <c r="D9" s="1" t="s">
        <v>47</v>
      </c>
      <c r="E9" s="1" t="s">
        <v>48</v>
      </c>
      <c r="F9" s="3" t="s">
        <v>5</v>
      </c>
      <c r="G9" s="3">
        <v>6.41</v>
      </c>
      <c r="H9" s="3">
        <f t="shared" si="14"/>
        <v>705.1</v>
      </c>
      <c r="I9" s="3" t="s">
        <v>5</v>
      </c>
      <c r="J9" s="3" t="s">
        <v>5</v>
      </c>
      <c r="K9" s="1" t="s">
        <v>5</v>
      </c>
      <c r="L9" s="1" t="s">
        <v>5</v>
      </c>
      <c r="M9" s="6" t="str">
        <f t="shared" si="15"/>
        <v>ΟΚ</v>
      </c>
      <c r="N9" s="6" t="s">
        <v>13</v>
      </c>
      <c r="O9" s="3" t="s">
        <v>13</v>
      </c>
      <c r="P9" s="1">
        <f t="shared" si="16"/>
        <v>0</v>
      </c>
      <c r="Q9" s="3" t="s">
        <v>13</v>
      </c>
      <c r="R9" s="3">
        <f t="shared" si="17"/>
        <v>0</v>
      </c>
      <c r="S9" s="1" t="s">
        <v>13</v>
      </c>
      <c r="T9" s="1">
        <f t="shared" si="18"/>
        <v>0</v>
      </c>
      <c r="U9" s="1" t="s">
        <v>13</v>
      </c>
      <c r="V9" s="1">
        <f t="shared" si="19"/>
        <v>0</v>
      </c>
      <c r="W9" s="1" t="s">
        <v>2</v>
      </c>
      <c r="X9" s="1">
        <f t="shared" si="20"/>
        <v>70</v>
      </c>
      <c r="Y9" s="1"/>
      <c r="Z9" s="1">
        <f t="shared" si="21"/>
        <v>0</v>
      </c>
      <c r="AA9" s="1"/>
      <c r="AB9" s="1">
        <f t="shared" si="22"/>
        <v>0</v>
      </c>
      <c r="AC9" s="1" t="s">
        <v>13</v>
      </c>
      <c r="AD9" s="1">
        <f t="shared" si="23"/>
        <v>0</v>
      </c>
      <c r="AE9" s="1"/>
      <c r="AF9" s="1">
        <f t="shared" si="24"/>
        <v>0</v>
      </c>
      <c r="AG9" s="1"/>
      <c r="AH9" s="2">
        <f t="shared" si="25"/>
        <v>0</v>
      </c>
      <c r="AI9" s="14">
        <f t="shared" si="26"/>
        <v>775.1</v>
      </c>
      <c r="AJ9" s="1"/>
      <c r="AK9" s="8"/>
      <c r="AL9" s="8"/>
      <c r="AM9" s="8"/>
      <c r="AN9" s="8"/>
      <c r="AO9" s="8"/>
      <c r="AP9" s="8"/>
      <c r="AQ9" s="8"/>
      <c r="AR9" s="8"/>
      <c r="AS9" s="4"/>
      <c r="AT9" s="4"/>
    </row>
    <row r="10" spans="1:46" x14ac:dyDescent="0.3">
      <c r="A10" s="1">
        <f t="shared" si="13"/>
        <v>7</v>
      </c>
      <c r="B10" s="1" t="s">
        <v>37</v>
      </c>
      <c r="C10" s="1">
        <v>3306</v>
      </c>
      <c r="D10" s="1" t="s">
        <v>38</v>
      </c>
      <c r="E10" s="1" t="s">
        <v>39</v>
      </c>
      <c r="F10" s="3" t="s">
        <v>5</v>
      </c>
      <c r="G10" s="3">
        <v>5</v>
      </c>
      <c r="H10" s="3">
        <f t="shared" si="14"/>
        <v>550</v>
      </c>
      <c r="I10" s="3" t="s">
        <v>5</v>
      </c>
      <c r="J10" s="3" t="s">
        <v>5</v>
      </c>
      <c r="K10" s="1" t="s">
        <v>5</v>
      </c>
      <c r="L10" s="1" t="s">
        <v>5</v>
      </c>
      <c r="M10" s="6" t="str">
        <f t="shared" si="15"/>
        <v>ΟΚ</v>
      </c>
      <c r="N10" s="6" t="s">
        <v>13</v>
      </c>
      <c r="O10" s="3" t="s">
        <v>13</v>
      </c>
      <c r="P10" s="1">
        <f t="shared" si="16"/>
        <v>0</v>
      </c>
      <c r="Q10" s="3" t="s">
        <v>13</v>
      </c>
      <c r="R10" s="3">
        <f t="shared" si="17"/>
        <v>0</v>
      </c>
      <c r="S10" s="1" t="s">
        <v>13</v>
      </c>
      <c r="T10" s="1">
        <f t="shared" si="18"/>
        <v>0</v>
      </c>
      <c r="U10" s="1" t="s">
        <v>13</v>
      </c>
      <c r="V10" s="1">
        <f t="shared" si="19"/>
        <v>0</v>
      </c>
      <c r="W10" s="1" t="s">
        <v>2</v>
      </c>
      <c r="X10" s="1">
        <f t="shared" si="20"/>
        <v>70</v>
      </c>
      <c r="Y10" s="1"/>
      <c r="Z10" s="1">
        <f t="shared" si="21"/>
        <v>0</v>
      </c>
      <c r="AA10" s="1"/>
      <c r="AB10" s="1">
        <f t="shared" si="22"/>
        <v>0</v>
      </c>
      <c r="AC10" s="1" t="s">
        <v>13</v>
      </c>
      <c r="AD10" s="1">
        <f t="shared" si="23"/>
        <v>0</v>
      </c>
      <c r="AE10" s="1"/>
      <c r="AF10" s="1">
        <f t="shared" si="24"/>
        <v>0</v>
      </c>
      <c r="AG10" s="1"/>
      <c r="AH10" s="2">
        <f t="shared" si="25"/>
        <v>0</v>
      </c>
      <c r="AI10" s="14">
        <f t="shared" si="26"/>
        <v>620</v>
      </c>
      <c r="AJ10" s="1"/>
      <c r="AT10" s="4" t="s">
        <v>3</v>
      </c>
    </row>
    <row r="11" spans="1:46" x14ac:dyDescent="0.3">
      <c r="A11" s="1">
        <f t="shared" si="13"/>
        <v>8</v>
      </c>
      <c r="B11" s="1" t="s">
        <v>52</v>
      </c>
      <c r="C11" s="1">
        <v>6969</v>
      </c>
      <c r="D11" s="1" t="s">
        <v>53</v>
      </c>
      <c r="E11" s="1" t="s">
        <v>54</v>
      </c>
      <c r="F11" s="3" t="s">
        <v>5</v>
      </c>
      <c r="G11" s="3">
        <v>5</v>
      </c>
      <c r="H11" s="3">
        <f t="shared" si="14"/>
        <v>550</v>
      </c>
      <c r="I11" s="3" t="s">
        <v>5</v>
      </c>
      <c r="J11" s="3" t="s">
        <v>5</v>
      </c>
      <c r="K11" s="1" t="s">
        <v>5</v>
      </c>
      <c r="L11" s="1" t="s">
        <v>5</v>
      </c>
      <c r="M11" s="6" t="str">
        <f t="shared" si="15"/>
        <v>ΟΚ</v>
      </c>
      <c r="N11" s="6" t="s">
        <v>13</v>
      </c>
      <c r="O11" s="3" t="s">
        <v>13</v>
      </c>
      <c r="P11" s="1">
        <f t="shared" si="16"/>
        <v>0</v>
      </c>
      <c r="Q11" s="3" t="s">
        <v>13</v>
      </c>
      <c r="R11" s="3">
        <f t="shared" si="17"/>
        <v>0</v>
      </c>
      <c r="S11" s="1" t="s">
        <v>13</v>
      </c>
      <c r="T11" s="1">
        <f t="shared" si="18"/>
        <v>0</v>
      </c>
      <c r="U11" s="1" t="s">
        <v>13</v>
      </c>
      <c r="V11" s="1">
        <f t="shared" si="19"/>
        <v>0</v>
      </c>
      <c r="W11" s="1" t="s">
        <v>2</v>
      </c>
      <c r="X11" s="1">
        <f t="shared" si="20"/>
        <v>70</v>
      </c>
      <c r="Y11" s="1"/>
      <c r="Z11" s="1">
        <f t="shared" si="21"/>
        <v>0</v>
      </c>
      <c r="AA11" s="1"/>
      <c r="AB11" s="1">
        <f t="shared" si="22"/>
        <v>0</v>
      </c>
      <c r="AC11" s="1" t="s">
        <v>13</v>
      </c>
      <c r="AD11" s="1">
        <f t="shared" si="23"/>
        <v>0</v>
      </c>
      <c r="AE11" s="1"/>
      <c r="AF11" s="1">
        <f t="shared" si="24"/>
        <v>0</v>
      </c>
      <c r="AG11" s="1"/>
      <c r="AH11" s="2">
        <f t="shared" si="25"/>
        <v>0</v>
      </c>
      <c r="AI11" s="14">
        <f t="shared" si="26"/>
        <v>620</v>
      </c>
      <c r="AJ11" s="1"/>
    </row>
  </sheetData>
  <sortState xmlns:xlrd2="http://schemas.microsoft.com/office/spreadsheetml/2017/richdata2" ref="A6:AT11">
    <sortCondition descending="1" ref="AI6:AI11"/>
  </sortState>
  <mergeCells count="5">
    <mergeCell ref="AI2:AI3"/>
    <mergeCell ref="A1:E1"/>
    <mergeCell ref="A2:E2"/>
    <mergeCell ref="F2:L2"/>
    <mergeCell ref="O2:AH2"/>
  </mergeCells>
  <dataValidations count="5">
    <dataValidation type="whole" allowBlank="1" showInputMessage="1" showErrorMessage="1" errorTitle="ΠΡΟΣΟΧΗ!" error="ΑΠΟ 1 ΕΩΣ 24 ΜΗΝΕΣ" sqref="AE4:AE11" xr:uid="{00000000-0002-0000-0100-000000000000}">
      <formula1>1</formula1>
      <formula2>24</formula2>
    </dataValidation>
    <dataValidation type="decimal" allowBlank="1" showInputMessage="1" showErrorMessage="1" sqref="G4:G11" xr:uid="{00000000-0002-0000-0100-000001000000}">
      <formula1>5</formula1>
      <formula2>10</formula2>
    </dataValidation>
    <dataValidation type="whole" allowBlank="1" showInputMessage="1" showErrorMessage="1" errorTitle="ΠΡΟΣΟΧΗ!" error="ΑΠΟ 1 ΕΩΣ 84 ΜΗΝΕΣ" sqref="AG4:AG11" xr:uid="{00000000-0002-0000-0100-000002000000}">
      <formula1>1</formula1>
      <formula2>84</formula2>
    </dataValidation>
    <dataValidation type="list" allowBlank="1" showInputMessage="1" showErrorMessage="1" sqref="AC4:AC11 I4:L11 N4:O11 F4:F11 U4:U11 Q4:Q11 S4:S11" xr:uid="{00000000-0002-0000-0100-000003000000}">
      <formula1>$AS$6:$AS$6</formula1>
    </dataValidation>
    <dataValidation type="list" allowBlank="1" showInputMessage="1" showErrorMessage="1" sqref="W4:W11 AA4:AA11 Y4:Y11" xr:uid="{00000000-0002-0000-0100-000004000000}">
      <formula1>$AT$6:$AT$7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E2D9-7C86-4064-BF72-A450B071F3AD}">
  <dimension ref="A1:BU8"/>
  <sheetViews>
    <sheetView workbookViewId="0">
      <selection activeCell="G16" sqref="G16"/>
    </sheetView>
  </sheetViews>
  <sheetFormatPr defaultColWidth="9.109375" defaultRowHeight="14.4" x14ac:dyDescent="0.3"/>
  <cols>
    <col min="1" max="1" width="4.44140625" style="4" customWidth="1"/>
    <col min="2" max="3" width="16.5546875" style="4" customWidth="1"/>
    <col min="4" max="4" width="25.109375" style="4" customWidth="1"/>
    <col min="5" max="5" width="25.33203125" style="4" customWidth="1"/>
    <col min="6" max="7" width="9.6640625" style="4" customWidth="1"/>
    <col min="8" max="8" width="7.33203125" style="4" customWidth="1"/>
    <col min="9" max="9" width="15" style="4" customWidth="1"/>
    <col min="10" max="10" width="12.6640625" style="4" customWidth="1"/>
    <col min="11" max="11" width="9.88671875" style="4" customWidth="1"/>
    <col min="12" max="12" width="10.88671875" style="4" customWidth="1"/>
    <col min="13" max="13" width="15" style="4" customWidth="1"/>
    <col min="14" max="14" width="14" style="4" customWidth="1"/>
    <col min="15" max="15" width="16.33203125" style="4" customWidth="1"/>
    <col min="16" max="16" width="7.33203125" style="4" customWidth="1"/>
    <col min="17" max="17" width="16.109375" style="4" customWidth="1"/>
    <col min="18" max="18" width="7.33203125" style="4" customWidth="1"/>
    <col min="19" max="19" width="13.88671875" style="4" customWidth="1"/>
    <col min="20" max="20" width="7.33203125" style="4" customWidth="1"/>
    <col min="21" max="21" width="15.33203125" style="4" customWidth="1"/>
    <col min="22" max="22" width="7.33203125" style="4" customWidth="1"/>
    <col min="23" max="23" width="11" style="4" customWidth="1"/>
    <col min="24" max="24" width="7.33203125" style="4" customWidth="1"/>
    <col min="25" max="25" width="11.44140625" style="4" customWidth="1"/>
    <col min="26" max="26" width="7.33203125" style="4" customWidth="1"/>
    <col min="27" max="27" width="11.44140625" style="4" customWidth="1"/>
    <col min="28" max="28" width="7.33203125" style="4" customWidth="1"/>
    <col min="29" max="29" width="14.5546875" style="4" customWidth="1"/>
    <col min="30" max="30" width="7.33203125" style="4" customWidth="1"/>
    <col min="31" max="31" width="17.5546875" style="4" customWidth="1"/>
    <col min="32" max="32" width="7.109375" style="4" customWidth="1"/>
    <col min="33" max="33" width="14.109375" style="4" customWidth="1"/>
    <col min="34" max="34" width="7.88671875" style="4" customWidth="1"/>
    <col min="35" max="35" width="9.5546875" style="4" customWidth="1"/>
    <col min="36" max="43" width="9.109375" style="8"/>
    <col min="44" max="45" width="9.109375" style="8" hidden="1" customWidth="1"/>
    <col min="46" max="73" width="9.109375" style="8"/>
    <col min="74" max="16384" width="9.109375" style="4"/>
  </cols>
  <sheetData>
    <row r="1" spans="1:73" ht="76.2" customHeight="1" x14ac:dyDescent="0.3">
      <c r="A1" s="29" t="s">
        <v>57</v>
      </c>
      <c r="B1" s="30"/>
      <c r="C1" s="30"/>
      <c r="D1" s="30"/>
      <c r="E1" s="30"/>
      <c r="F1" s="3"/>
      <c r="G1" s="3"/>
      <c r="H1" s="3"/>
      <c r="I1" s="3"/>
      <c r="J1" s="3"/>
      <c r="K1" s="1"/>
      <c r="L1" s="1"/>
      <c r="M1" s="6"/>
      <c r="N1" s="6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3"/>
    </row>
    <row r="2" spans="1:73" s="12" customFormat="1" ht="15.6" x14ac:dyDescent="0.3">
      <c r="A2" s="24" t="s">
        <v>7</v>
      </c>
      <c r="B2" s="25"/>
      <c r="C2" s="25"/>
      <c r="D2" s="25"/>
      <c r="E2" s="25"/>
      <c r="F2" s="22" t="s">
        <v>0</v>
      </c>
      <c r="G2" s="22"/>
      <c r="H2" s="22"/>
      <c r="I2" s="22"/>
      <c r="J2" s="22"/>
      <c r="K2" s="23"/>
      <c r="L2" s="23"/>
      <c r="M2" s="9"/>
      <c r="N2" s="9"/>
      <c r="O2" s="25" t="s">
        <v>29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8"/>
      <c r="AI2" s="26" t="s">
        <v>10</v>
      </c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</row>
    <row r="3" spans="1:73" ht="94.5" customHeight="1" x14ac:dyDescent="0.3">
      <c r="A3" s="1" t="s">
        <v>1</v>
      </c>
      <c r="B3" s="1" t="s">
        <v>30</v>
      </c>
      <c r="C3" s="5" t="s">
        <v>56</v>
      </c>
      <c r="D3" s="5" t="s">
        <v>8</v>
      </c>
      <c r="E3" s="5" t="s">
        <v>9</v>
      </c>
      <c r="F3" s="3" t="s">
        <v>14</v>
      </c>
      <c r="G3" s="3" t="s">
        <v>11</v>
      </c>
      <c r="H3" s="3" t="s">
        <v>4</v>
      </c>
      <c r="I3" s="3" t="s">
        <v>15</v>
      </c>
      <c r="J3" s="3" t="s">
        <v>16</v>
      </c>
      <c r="K3" s="1" t="s">
        <v>17</v>
      </c>
      <c r="L3" s="1" t="s">
        <v>18</v>
      </c>
      <c r="M3" s="6"/>
      <c r="N3" s="7" t="s">
        <v>12</v>
      </c>
      <c r="O3" s="3" t="s">
        <v>20</v>
      </c>
      <c r="P3" s="1" t="s">
        <v>4</v>
      </c>
      <c r="Q3" s="3" t="s">
        <v>21</v>
      </c>
      <c r="R3" s="3" t="s">
        <v>4</v>
      </c>
      <c r="S3" s="1" t="s">
        <v>22</v>
      </c>
      <c r="T3" s="1" t="s">
        <v>4</v>
      </c>
      <c r="U3" s="1" t="s">
        <v>23</v>
      </c>
      <c r="V3" s="1" t="s">
        <v>4</v>
      </c>
      <c r="W3" s="1" t="s">
        <v>24</v>
      </c>
      <c r="X3" s="1" t="s">
        <v>4</v>
      </c>
      <c r="Y3" s="1" t="s">
        <v>25</v>
      </c>
      <c r="Z3" s="1" t="s">
        <v>4</v>
      </c>
      <c r="AA3" s="1" t="s">
        <v>26</v>
      </c>
      <c r="AB3" s="5" t="s">
        <v>4</v>
      </c>
      <c r="AC3" s="1" t="s">
        <v>19</v>
      </c>
      <c r="AD3" s="1" t="s">
        <v>4</v>
      </c>
      <c r="AE3" s="1" t="s">
        <v>27</v>
      </c>
      <c r="AF3" s="1" t="s">
        <v>4</v>
      </c>
      <c r="AG3" s="1" t="s">
        <v>28</v>
      </c>
      <c r="AH3" s="2" t="s">
        <v>4</v>
      </c>
      <c r="AI3" s="27"/>
    </row>
    <row r="4" spans="1:73" ht="15" customHeight="1" x14ac:dyDescent="0.3">
      <c r="A4" s="31" t="s">
        <v>59</v>
      </c>
      <c r="B4" s="32"/>
      <c r="C4" s="32"/>
      <c r="D4" s="32"/>
      <c r="E4" s="32"/>
      <c r="F4" s="3"/>
      <c r="G4" s="3"/>
      <c r="H4" s="3"/>
      <c r="I4" s="3"/>
      <c r="J4" s="3"/>
      <c r="K4" s="1"/>
      <c r="L4" s="1"/>
      <c r="M4" s="6"/>
      <c r="N4" s="7"/>
      <c r="O4" s="3"/>
      <c r="P4" s="1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5"/>
      <c r="AC4" s="1"/>
      <c r="AD4" s="1"/>
      <c r="AE4" s="1"/>
      <c r="AF4" s="1"/>
      <c r="AG4" s="1"/>
      <c r="AH4" s="2"/>
      <c r="AI4" s="21"/>
    </row>
    <row r="5" spans="1:73" s="20" customFormat="1" x14ac:dyDescent="0.3">
      <c r="A5" s="15">
        <v>1</v>
      </c>
      <c r="B5" s="15" t="s">
        <v>49</v>
      </c>
      <c r="C5" s="15">
        <v>7749</v>
      </c>
      <c r="D5" s="15" t="s">
        <v>50</v>
      </c>
      <c r="E5" s="15" t="s">
        <v>51</v>
      </c>
      <c r="F5" s="16" t="s">
        <v>5</v>
      </c>
      <c r="G5" s="16">
        <v>6.29</v>
      </c>
      <c r="H5" s="16">
        <f t="shared" ref="H5" si="0">G5*110</f>
        <v>691.9</v>
      </c>
      <c r="I5" s="16" t="s">
        <v>5</v>
      </c>
      <c r="J5" s="16" t="s">
        <v>5</v>
      </c>
      <c r="K5" s="15" t="s">
        <v>5</v>
      </c>
      <c r="L5" s="15" t="s">
        <v>5</v>
      </c>
      <c r="M5" s="17" t="str">
        <f t="shared" ref="M5" si="1">IF(AND(F5="ΝΑΙ",IF(I5="ΝΑΙ",J5="ΝΑΙ",)*AND(K5="ΝΑΙ",L5="ΝΑΙ")),"ΟΚ","ΑΠΟΡΡΙΠΤΕΤΑΙ")</f>
        <v>ΟΚ</v>
      </c>
      <c r="N5" s="17" t="s">
        <v>5</v>
      </c>
      <c r="O5" s="16" t="s">
        <v>13</v>
      </c>
      <c r="P5" s="15">
        <f t="shared" ref="P5" si="2">IF(O5="ΝΑΙ",120,0)</f>
        <v>0</v>
      </c>
      <c r="Q5" s="16" t="s">
        <v>13</v>
      </c>
      <c r="R5" s="16">
        <f t="shared" ref="R5" si="3">IF(Q5="ΝΑΙ",60,0)</f>
        <v>0</v>
      </c>
      <c r="S5" s="15" t="s">
        <v>13</v>
      </c>
      <c r="T5" s="15">
        <f t="shared" ref="T5" si="4">IF(S5="ΝΑΙ",250,0)</f>
        <v>0</v>
      </c>
      <c r="U5" s="15" t="s">
        <v>13</v>
      </c>
      <c r="V5" s="15">
        <f t="shared" ref="V5" si="5">IF(U5="ΝΑΙ",120,0)</f>
        <v>0</v>
      </c>
      <c r="W5" s="15"/>
      <c r="X5" s="15">
        <f t="shared" ref="X5" si="6">IF(W5="ΑΡΙΣΤΗ",70,IF(W5="ΠΟΛΥ ΚΑΛΗ",50,IF(W5="ΚΑΛΗ",30,)))</f>
        <v>0</v>
      </c>
      <c r="Y5" s="15"/>
      <c r="Z5" s="15">
        <f t="shared" ref="Z5" si="7">IF(Y5="ΑΡΙΣΤΗ",70,IF(Y5="ΠΟΛΥ ΚΑΛΗ",50,IF(Y5="ΚΑΛΗ",30,)))</f>
        <v>0</v>
      </c>
      <c r="AA5" s="15" t="s">
        <v>3</v>
      </c>
      <c r="AB5" s="15">
        <f t="shared" ref="AB5" si="8">IF(AA5="ΑΡΙΣΤΗ",70,IF(AA5="ΠΟΛΥ ΚΑΛΗ",50,IF(AA5="ΚΑΛΗ",30,)))</f>
        <v>30</v>
      </c>
      <c r="AC5" s="15" t="s">
        <v>13</v>
      </c>
      <c r="AD5" s="15">
        <f t="shared" ref="AD5" si="9">IF(AC5="ΝΑΙ",150,0)</f>
        <v>0</v>
      </c>
      <c r="AE5" s="15">
        <v>24</v>
      </c>
      <c r="AF5" s="15">
        <f t="shared" ref="AF5" si="10">AE5*17</f>
        <v>408</v>
      </c>
      <c r="AG5" s="15">
        <v>84</v>
      </c>
      <c r="AH5" s="18">
        <f t="shared" ref="AH5" si="11">AG5*7</f>
        <v>588</v>
      </c>
      <c r="AI5" s="19">
        <f t="shared" ref="AI5" si="12">H5+P5+R5+T5+V5+Z5+AB5+AF5+AH5+X5+AD5</f>
        <v>1717.9</v>
      </c>
    </row>
    <row r="6" spans="1:73" s="20" customFormat="1" ht="26.4" customHeight="1" x14ac:dyDescent="0.3">
      <c r="A6" s="15">
        <v>2</v>
      </c>
      <c r="B6" s="15" t="s">
        <v>34</v>
      </c>
      <c r="C6" s="15">
        <v>4201</v>
      </c>
      <c r="D6" s="15" t="s">
        <v>35</v>
      </c>
      <c r="E6" s="15" t="s">
        <v>36</v>
      </c>
      <c r="F6" s="16" t="s">
        <v>5</v>
      </c>
      <c r="G6" s="16">
        <v>5</v>
      </c>
      <c r="H6" s="16">
        <f t="shared" ref="H6" si="13">G6*110</f>
        <v>550</v>
      </c>
      <c r="I6" s="16" t="s">
        <v>5</v>
      </c>
      <c r="J6" s="16" t="s">
        <v>5</v>
      </c>
      <c r="K6" s="15" t="s">
        <v>5</v>
      </c>
      <c r="L6" s="15" t="s">
        <v>5</v>
      </c>
      <c r="M6" s="17" t="str">
        <f t="shared" ref="M6" si="14">IF(AND(F6="ΝΑΙ",IF(I6="ΝΑΙ",J6="ΝΑΙ",)*AND(K6="ΝΑΙ",L6="ΝΑΙ")),"ΟΚ","ΑΠΟΡΡΙΠΤΕΤΑΙ")</f>
        <v>ΟΚ</v>
      </c>
      <c r="N6" s="17" t="s">
        <v>5</v>
      </c>
      <c r="O6" s="16" t="s">
        <v>13</v>
      </c>
      <c r="P6" s="15">
        <f t="shared" ref="P6" si="15">IF(O6="ΝΑΙ",120,0)</f>
        <v>0</v>
      </c>
      <c r="Q6" s="16" t="s">
        <v>13</v>
      </c>
      <c r="R6" s="16">
        <f t="shared" ref="R6" si="16">IF(Q6="ΝΑΙ",60,0)</f>
        <v>0</v>
      </c>
      <c r="S6" s="15" t="s">
        <v>13</v>
      </c>
      <c r="T6" s="15">
        <f t="shared" ref="T6" si="17">IF(S6="ΝΑΙ",250,0)</f>
        <v>0</v>
      </c>
      <c r="U6" s="15" t="s">
        <v>13</v>
      </c>
      <c r="V6" s="15">
        <f t="shared" ref="V6" si="18">IF(U6="ΝΑΙ",120,0)</f>
        <v>0</v>
      </c>
      <c r="W6" s="15"/>
      <c r="X6" s="15">
        <f t="shared" ref="X6" si="19">IF(W6="ΑΡΙΣΤΗ",70,IF(W6="ΠΟΛΥ ΚΑΛΗ",50,IF(W6="ΚΑΛΗ",30,)))</f>
        <v>0</v>
      </c>
      <c r="Y6" s="15"/>
      <c r="Z6" s="15">
        <f t="shared" ref="Z6" si="20">IF(Y6="ΑΡΙΣΤΗ",70,IF(Y6="ΠΟΛΥ ΚΑΛΗ",50,IF(Y6="ΚΑΛΗ",30,)))</f>
        <v>0</v>
      </c>
      <c r="AA6" s="15"/>
      <c r="AB6" s="15">
        <f t="shared" ref="AB6" si="21">IF(AA6="ΑΡΙΣΤΗ",70,IF(AA6="ΠΟΛΥ ΚΑΛΗ",50,IF(AA6="ΚΑΛΗ",30,)))</f>
        <v>0</v>
      </c>
      <c r="AC6" s="15" t="s">
        <v>13</v>
      </c>
      <c r="AD6" s="15">
        <f t="shared" ref="AD6" si="22">IF(AC6="ΝΑΙ",150,0)</f>
        <v>0</v>
      </c>
      <c r="AE6" s="15">
        <v>18</v>
      </c>
      <c r="AF6" s="15">
        <f t="shared" ref="AF6" si="23">AE6*17</f>
        <v>306</v>
      </c>
      <c r="AG6" s="15"/>
      <c r="AH6" s="18">
        <f t="shared" ref="AH6" si="24">AG6*7</f>
        <v>0</v>
      </c>
      <c r="AI6" s="19">
        <f t="shared" ref="AI6" si="25">H6+P6+R6+T6+V6+Z6+AB6+AF6+AH6+X6+AD6</f>
        <v>856</v>
      </c>
      <c r="AR6" s="20" t="s">
        <v>13</v>
      </c>
      <c r="AS6" s="20" t="s">
        <v>6</v>
      </c>
    </row>
    <row r="7" spans="1:73" s="20" customFormat="1" ht="15" customHeight="1" x14ac:dyDescent="0.3">
      <c r="A7" s="33" t="s">
        <v>58</v>
      </c>
      <c r="B7" s="34"/>
      <c r="C7" s="34"/>
      <c r="D7" s="34"/>
      <c r="E7" s="35"/>
      <c r="F7" s="16"/>
      <c r="G7" s="16"/>
      <c r="H7" s="16"/>
      <c r="I7" s="16"/>
      <c r="J7" s="16"/>
      <c r="K7" s="15"/>
      <c r="L7" s="15"/>
      <c r="M7" s="17"/>
      <c r="N7" s="17"/>
      <c r="O7" s="16"/>
      <c r="P7" s="15"/>
      <c r="Q7" s="16"/>
      <c r="R7" s="1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8"/>
      <c r="AI7" s="19"/>
    </row>
    <row r="8" spans="1:73" x14ac:dyDescent="0.3">
      <c r="A8" s="1">
        <f t="shared" ref="A8" si="26">A6+1</f>
        <v>3</v>
      </c>
      <c r="B8" s="15" t="s">
        <v>43</v>
      </c>
      <c r="C8" s="15">
        <v>7643</v>
      </c>
      <c r="D8" s="15" t="s">
        <v>44</v>
      </c>
      <c r="E8" s="15" t="s">
        <v>45</v>
      </c>
      <c r="F8" s="16" t="s">
        <v>5</v>
      </c>
      <c r="G8" s="16">
        <v>6.64</v>
      </c>
      <c r="H8" s="16">
        <f>G8*110</f>
        <v>730.4</v>
      </c>
      <c r="I8" s="16" t="s">
        <v>5</v>
      </c>
      <c r="J8" s="16" t="s">
        <v>5</v>
      </c>
      <c r="K8" s="15" t="s">
        <v>5</v>
      </c>
      <c r="L8" s="15" t="s">
        <v>5</v>
      </c>
      <c r="M8" s="17" t="str">
        <f>IF(AND(F8="ΝΑΙ",IF(I8="ΝΑΙ",J8="ΝΑΙ",)*AND(K8="ΝΑΙ",L8="ΝΑΙ")),"ΟΚ","ΑΠΟΡΡΙΠΤΕΤΑΙ")</f>
        <v>ΟΚ</v>
      </c>
      <c r="N8" s="17" t="s">
        <v>13</v>
      </c>
      <c r="O8" s="16" t="s">
        <v>5</v>
      </c>
      <c r="P8" s="15">
        <f>IF(O8="ΝΑΙ",120,0)</f>
        <v>120</v>
      </c>
      <c r="Q8" s="16" t="s">
        <v>13</v>
      </c>
      <c r="R8" s="16">
        <f>IF(Q8="ΝΑΙ",60,0)</f>
        <v>0</v>
      </c>
      <c r="S8" s="15" t="s">
        <v>13</v>
      </c>
      <c r="T8" s="15">
        <f>IF(S8="ΝΑΙ",250,0)</f>
        <v>0</v>
      </c>
      <c r="U8" s="15" t="s">
        <v>13</v>
      </c>
      <c r="V8" s="15">
        <f>IF(U8="ΝΑΙ",120,0)</f>
        <v>0</v>
      </c>
      <c r="W8" s="15" t="s">
        <v>2</v>
      </c>
      <c r="X8" s="15">
        <f>IF(W8="ΑΡΙΣΤΗ",70,IF(W8="ΠΟΛΥ ΚΑΛΗ",50,IF(W8="ΚΑΛΗ",30,)))</f>
        <v>70</v>
      </c>
      <c r="Y8" s="15"/>
      <c r="Z8" s="15">
        <f>IF(Y8="ΑΡΙΣΤΗ",70,IF(Y8="ΠΟΛΥ ΚΑΛΗ",50,IF(Y8="ΚΑΛΗ",30,)))</f>
        <v>0</v>
      </c>
      <c r="AA8" s="15"/>
      <c r="AB8" s="15">
        <f>IF(AA8="ΑΡΙΣΤΗ",70,IF(AA8="ΠΟΛΥ ΚΑΛΗ",50,IF(AA8="ΚΑΛΗ",30,)))</f>
        <v>0</v>
      </c>
      <c r="AC8" s="15" t="s">
        <v>13</v>
      </c>
      <c r="AD8" s="15">
        <f>IF(AC8="ΝΑΙ",150,0)</f>
        <v>0</v>
      </c>
      <c r="AE8" s="15">
        <v>24</v>
      </c>
      <c r="AF8" s="15">
        <f>AE8*17</f>
        <v>408</v>
      </c>
      <c r="AG8" s="15"/>
      <c r="AH8" s="18">
        <f>AG8*7</f>
        <v>0</v>
      </c>
      <c r="AI8" s="19">
        <f>H8+P8+R8+T8+V8+Z8+AB8+AF8+AH8+X8+AD8</f>
        <v>1328.4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</sheetData>
  <mergeCells count="7">
    <mergeCell ref="O2:AH2"/>
    <mergeCell ref="AI2:AI3"/>
    <mergeCell ref="A4:E4"/>
    <mergeCell ref="A7:E7"/>
    <mergeCell ref="A1:E1"/>
    <mergeCell ref="A2:E2"/>
    <mergeCell ref="F2:L2"/>
  </mergeCells>
  <dataValidations count="7">
    <dataValidation type="decimal" allowBlank="1" showInputMessage="1" showErrorMessage="1" sqref="G5:G8" xr:uid="{01A7A3E7-D596-4D5F-B63D-92BF280CE999}">
      <formula1>5</formula1>
      <formula2>10</formula2>
    </dataValidation>
    <dataValidation type="whole" allowBlank="1" showInputMessage="1" showErrorMessage="1" errorTitle="ΠΡΟΣΟΧΗ!" error="ΑΠΟ 1 ΕΩΣ 84 ΜΗΝΕΣ" sqref="AG5:AG8" xr:uid="{4C550766-8EAE-4B2A-B723-A2CB897B56ED}">
      <formula1>1</formula1>
      <formula2>84</formula2>
    </dataValidation>
    <dataValidation type="list" allowBlank="1" showInputMessage="1" showErrorMessage="1" sqref="I5:L7 N5:O7 F5:F7 U5:U7 Q5:Q7 S5:S7 AC5:AC7" xr:uid="{9F5A256B-87A2-45B1-A720-45CA76B194F9}">
      <formula1>$AR$6:$AR$6</formula1>
    </dataValidation>
    <dataValidation type="list" allowBlank="1" showInputMessage="1" showErrorMessage="1" sqref="AA5:AA7 Y5:Y7 W5:W7" xr:uid="{A43859A1-971D-4153-90B4-9D44CABCF044}">
      <formula1>$AS$6:$AS$6</formula1>
    </dataValidation>
    <dataValidation type="whole" allowBlank="1" showInputMessage="1" showErrorMessage="1" errorTitle="ΠΡΟΣΟΧΗ!" error="ΑΠΟ 1 ΕΩΣ 24 ΜΗΝΕΣ" sqref="AE5:AE8" xr:uid="{DF2F81DF-9AD5-4087-B287-07E1723A16BC}">
      <formula1>1</formula1>
      <formula2>24</formula2>
    </dataValidation>
    <dataValidation type="list" allowBlank="1" showInputMessage="1" showErrorMessage="1" sqref="AC8 S8 Q8 U8 F8 N8:O8 I8:L8" xr:uid="{8151D5A1-1904-4EA5-A1BB-1E8775C19174}">
      <formula1>$AR$8:$AR$8</formula1>
    </dataValidation>
    <dataValidation type="list" allowBlank="1" showInputMessage="1" showErrorMessage="1" sqref="W8 AA8 Y8" xr:uid="{BB4D3D82-D06F-4D66-AA2B-507C3C19FD67}">
      <formula1>$AS$8:$AS$8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ΓΕΝ. ΚΑΤΑΤΑΞΗ ΜΕ ΕΜΠΕΙΡΙΑ</vt:lpstr>
      <vt:lpstr>ΓΕΝ. ΚΑΤΑΤΑΞΗ ΧΩΡΙΣ ΕΜΠΕΙΡΙΑ</vt:lpstr>
      <vt:lpstr>ΠΡΟΣΛΗΠΤΕΟΙ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Μπάμπης</dc:creator>
  <cp:lastModifiedBy>Μπάμπης</cp:lastModifiedBy>
  <cp:lastPrinted>2018-07-11T08:00:05Z</cp:lastPrinted>
  <dcterms:created xsi:type="dcterms:W3CDTF">2017-10-23T05:29:48Z</dcterms:created>
  <dcterms:modified xsi:type="dcterms:W3CDTF">2018-11-27T17:10:27Z</dcterms:modified>
</cp:coreProperties>
</file>